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ace0463c7c4194" /></Relationships>
</file>

<file path=xl/workbook.xml><?xml version="1.0" encoding="utf-8"?>
<x:workbook xmlns:x="http://schemas.openxmlformats.org/spreadsheetml/2006/main">
  <x:sheets>
    <x:sheet xmlns:r="http://schemas.openxmlformats.org/officeDocument/2006/relationships" name="Benchmark findings" sheetId="1" r:id="Rbfd1a6bccd0e4b8e"/>
    <x:sheet xmlns:r="http://schemas.openxmlformats.org/officeDocument/2006/relationships" name="Benchmark products" sheetId="2" r:id="Rc168457206bb4cec"/>
    <x:sheet xmlns:r="http://schemas.openxmlformats.org/officeDocument/2006/relationships" name="Benchmark disclosures" sheetId="3" r:id="R8dfc5e97489f46d5"/>
    <x:sheet xmlns:r="http://schemas.openxmlformats.org/officeDocument/2006/relationships" name="Benchmark method" sheetId="4" r:id="R0046c01a54d84976"/>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quot;$&quot;#,##0.00"/>
    <x:numFmt numFmtId="201" formatCode="0.0%"/>
    <x:numFmt numFmtId="202" formatCode="yyyy-mm-dd hh:mm"/>
  </x:numFmts>
  <x:fonts count="5">
    <x:font>
      <x:sz val="11"/>
      <x:name val="Carlito"/>
    </x:font>
    <x:font>
      <x:sz val="11"/>
      <x:color rgb="FF26222F"/>
      <x:name val="Arial"/>
    </x:font>
    <x:font>
      <x:b/>
      <x:sz val="16"/>
      <x:color rgb="FF854A2F"/>
      <x:name val="Arial"/>
    </x:font>
    <x:font>
      <x:i/>
      <x:sz val="11"/>
      <x:color rgb="FF625A63"/>
      <x:name val="Arial"/>
    </x:font>
    <x:font>
      <x:b/>
      <x:sz val="11"/>
      <x:color rgb="FFFFFFFF"/>
      <x:name val="Arial"/>
    </x:font>
  </x:fonts>
  <x:fills count="3">
    <x:fill>
      <x:patternFill patternType="none"/>
    </x:fill>
    <x:fill>
      <x:patternFill patternType="gray125"/>
    </x:fill>
    <x:fill>
      <x:patternFill patternType="solid">
        <x:fgColor rgb="FF33303C"/>
      </x:patternFill>
    </x:fill>
  </x:fills>
  <x:borders count="1">
    <x:border>
      <x:left/>
      <x:right/>
      <x:top/>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0" xfId="0" applyNumberFormat="1" applyFont="1" applyFill="1" applyBorder="1" applyAlignment="1">
      <x:alignment vertical="top" wrapText="0"/>
    </x:xf>
    <x:xf numFmtId="0" fontId="3" fillId="0" borderId="0" xfId="0" applyNumberFormat="1" applyFont="1" applyFill="1" applyBorder="1" applyAlignment="1">
      <x:alignment vertical="top" wrapText="1"/>
    </x:xf>
    <x:xf numFmtId="0" fontId="3" fillId="0" borderId="0" xfId="0" applyNumberFormat="1" applyFont="1" applyFill="1" applyBorder="1" applyAlignment="1">
      <x:alignment vertical="top" wrapText="0"/>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2"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6be6460ef394e8f" /><Relationship Type="http://schemas.openxmlformats.org/officeDocument/2006/relationships/theme" Target="/xl/theme/theme1.xml" Id="Ra87fee0f8b134a19" /><Relationship Type="http://schemas.openxmlformats.org/officeDocument/2006/relationships/sharedStrings" Target="/xl/sharedStrings.xml" Id="R5c3630d81af5459d" /><Relationship Type="http://schemas.openxmlformats.org/officeDocument/2006/relationships/worksheet" Target="/xl/worksheets/sheet1.xml" Id="Rbfd1a6bccd0e4b8e" /><Relationship Type="http://schemas.openxmlformats.org/officeDocument/2006/relationships/worksheet" Target="/xl/worksheets/sheet2.xml" Id="Rc168457206bb4cec" /><Relationship Type="http://schemas.openxmlformats.org/officeDocument/2006/relationships/worksheet" Target="/xl/worksheets/sheet3.xml" Id="R8dfc5e97489f46d5" /><Relationship Type="http://schemas.openxmlformats.org/officeDocument/2006/relationships/worksheet" Target="/xl/worksheets/sheet4.xml" Id="R0046c01a54d84976" /></Relationships>
</file>

<file path=xl/tables/table1.xml><?xml version="1.0" encoding="utf-8"?>
<x:table xmlns:x="http://schemas.openxmlformats.org/spreadsheetml/2006/main" id="1" name="AGPublicProductObservations" displayName="AGPublicProductObservations" ref="A5:W205" headerRowCount="1" totalsRowCount="0" totalsRowShown="0">
  <x:autoFilter ref="A5:W205"/>
  <x:tableColumns count="23">
    <x:tableColumn id="1" name="ID"/>
    <x:tableColumn id="2" name="Brand"/>
    <x:tableColumn id="3" name="Product"/>
    <x:tableColumn id="4" name="Format"/>
    <x:tableColumn id="5" name="Current one-time USD"/>
    <x:tableColumn id="6" name="Regular/reference USD"/>
    <x:tableColumn id="7" name="Public sale USD"/>
    <x:tableColumn id="8" name="Declared amount"/>
    <x:tableColumn id="9" name="Declared unit"/>
    <x:tableColumn id="10" name="Metric amount"/>
    <x:tableColumn id="11" name="Metric unit"/>
    <x:tableColumn id="12" name="Comparison group"/>
    <x:tableColumn id="13" name="Current USD per 30 units"/>
    <x:tableColumn id="14" name="Regular USD per 30 units"/>
    <x:tableColumn id="15" name="In-stock USD per 30 units"/>
    <x:tableColumn id="16" name="Stock observed"/>
    <x:tableColumn id="17" name="Source type"/>
    <x:tableColumn id="18" name="Seller"/>
    <x:tableColumn id="19" name="Observed UTC"/>
    <x:tableColumn id="20" name="Price and market evidence"/>
    <x:tableColumn id="21" name="Pack selection evidence"/>
    <x:tableColumn id="22" name=" "/>
    <x:tableColumn id="23" name="Product source URL"/>
  </x:tableColumns>
  <x:tableStyleInfo name="TableStyleLight9" showFirstColumn="0" showLastColumn="0" showRowStripes="1" showColumnStripes="0"/>
</x:table>
</file>

<file path=xl/tables/table2.xml><?xml version="1.0" encoding="utf-8"?>
<x:table xmlns:x="http://schemas.openxmlformats.org/spreadsheetml/2006/main" id="2" name="AGPublicDisclosureObservations" displayName="AGPublicDisclosureObservations" ref="A5:Q205" headerRowCount="1" totalsRowCount="0" totalsRowShown="0">
  <x:autoFilter ref="A5:Q205"/>
  <x:tableColumns count="17">
    <x:tableColumn id="1" name="ID"/>
    <x:tableColumn id="2" name="Brand"/>
    <x:tableColumn id="3" name="Format"/>
    <x:tableColumn id="4" name="Ingredient declaration status"/>
    <x:tableColumn id="5" name="Declaration present"/>
    <x:tableColumn id="6" name="Named peptide ingredients"/>
    <x:tableColumn id="7" name="Names in marketing"/>
    <x:tableColumn id="8" name="Peptide amount claim class"/>
    <x:tableColumn id="9" name="Advertised amount wording"/>
    <x:tableColumn id="10" name="Claim basis and limits"/>
    <x:tableColumn id="11" name="Ingredient evidence"/>
    <x:tableColumn id="12" name="Directions"/>
    <x:tableColumn id="13" name="Source limitations"/>
    <x:tableColumn id="14" name="Review"/>
    <x:tableColumn id="15" name=" "/>
    <x:tableColumn id="16" name="Product page URL"/>
    <x:tableColumn id="17" name="Ingredient source URL"/>
  </x:tableColumns>
  <x:tableStyleInfo name="TableStyleLight9"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72c041413c4405e" /></Relationships>
</file>

<file path=xl/worksheets/_rels/sheet3.xml.rels>&#65279;<?xml version="1.0" encoding="utf-8"?><Relationships xmlns="http://schemas.openxmlformats.org/package/2006/relationships"><Relationship Type="http://schemas.openxmlformats.org/officeDocument/2006/relationships/table" Target="/xl/tables/table2.xml" Id="R8655eb42bea64991" /></Relationships>
</file>

<file path=xl/worksheets/sheet1.xml><?xml version="1.0" encoding="utf-8"?>
<x:worksheet xmlns:x="http://schemas.openxmlformats.org/spreadsheetml/2006/main">
  <x:sheetPr>
    <x:tabColor rgb="FF854A2F"/>
  </x:sheetPr>
  <x:sheetViews>
    <x:sheetView showGridLines="0" workbookViewId="0"/>
  </x:sheetViews>
  <x:sheetFormatPr defaultRowHeight="15"/>
  <x:cols>
    <x:col min="1" max="1" width="30" hidden="0" customWidth="1"/>
    <x:col min="2" max="2" width="13" hidden="0" customWidth="1"/>
    <x:col min="3" max="3" width="17" hidden="0" customWidth="1"/>
    <x:col min="4" max="4" width="20" hidden="0" customWidth="1"/>
    <x:col min="5" max="5" width="20" hidden="0" customWidth="1"/>
    <x:col min="6" max="6" width="20" hidden="0" customWidth="1"/>
    <x:col min="7" max="7" width="20" hidden="0" customWidth="1"/>
    <x:col min="8" max="8" width="70" hidden="0" customWidth="1"/>
  </x:cols>
  <x:sheetData>
    <x:row r="1" ht="8" customHeight="1">
      <x:c r="A1" s="3"/>
      <x:c r="B1" s="3"/>
      <x:c r="C1" s="3"/>
      <x:c r="D1" s="3"/>
      <x:c r="E1" s="3"/>
      <x:c r="F1" s="3"/>
      <x:c r="G1" s="3"/>
      <x:c r="H1" s="3"/>
    </x:row>
    <x:row r="2" ht="30" customHeight="1">
      <x:c r="A2" s="5" t="str">
        <x:v>Peptide skincare: 200-product benchmark</x:v>
      </x:c>
      <x:c r="B2" s="3"/>
      <x:c r="C2" s="3"/>
      <x:c r="D2" s="3"/>
      <x:c r="E2" s="3"/>
      <x:c r="F2" s="3"/>
      <x:c r="G2" s="3"/>
      <x:c r="H2" s="3"/>
    </x:row>
    <x:row r="3" ht="32" customHeight="1">
      <x:c r="A3" s="7" t="str">
        <x:v>AG-S01-B200. Observed 20 October 2026. Published 21 October 2026. Purposive sample; 59 brand/subbrand labels, 101 serum-group products and 99 moisturizers.</x:v>
      </x:c>
      <x:c r="B3" s="7"/>
      <x:c r="C3" s="7"/>
      <x:c r="D3" s="7"/>
      <x:c r="E3" s="7"/>
      <x:c r="F3" s="7"/>
      <x:c r="G3" s="7"/>
      <x:c r="H3" s="7"/>
    </x:row>
    <x:row r="4" ht="8" customHeight="1">
      <x:c r="A4" s="3"/>
      <x:c r="B4" s="3"/>
      <x:c r="C4" s="3"/>
      <x:c r="D4" s="3"/>
      <x:c r="E4" s="3"/>
      <x:c r="F4" s="3"/>
      <x:c r="G4" s="3"/>
      <x:c r="H4" s="3"/>
    </x:row>
    <x:row r="5" ht="44" customHeight="1">
      <x:c r="A5" s="10" t="str">
        <x:v>Format and unit group</x:v>
      </x:c>
      <x:c r="B5" s="10" t="str">
        <x:v>Products</x:v>
      </x:c>
      <x:c r="C5" s="10" t="str">
        <x:v>Comparable price N</x:v>
      </x:c>
      <x:c r="D5" s="10" t="str">
        <x:v>Median current USD</x:v>
      </x:c>
      <x:c r="E5" s="10" t="str">
        <x:v>Minimum current USD</x:v>
      </x:c>
      <x:c r="F5" s="10" t="str">
        <x:v>Maximum current USD</x:v>
      </x:c>
      <x:c r="G5" s="10" t="str">
        <x:v>Median regular/reference USD</x:v>
      </x:c>
      <x:c r="H5" s="10" t="str">
        <x:v>Interpretation</x:v>
      </x:c>
    </x:row>
    <x:row r="6" ht="39" customHeight="1">
      <x:c r="A6" s="3" t="str">
        <x:v>Moisturizers, g</x:v>
      </x:c>
      <x:c r="B6" s="3" t="n">
        <x:v>18</x:v>
      </x:c>
      <x:c r="C6" s="3" t="n">
        <x:f>COUNT('Benchmark products'!M6:M23)</x:f>
        <x:v>18</x:v>
      </x:c>
      <x:c r="D6" s="11" t="n">
        <x:f>MEDIAN('Benchmark products'!M6:M23)</x:f>
        <x:v>18.44732142857143</x:v>
      </x:c>
      <x:c r="E6" s="11" t="n">
        <x:f>MIN('Benchmark products'!M6:M23)</x:f>
        <x:v>7.800000000000001</x:v>
      </x:c>
      <x:c r="F6" s="11" t="n">
        <x:f>MAX('Benchmark products'!M6:M23)</x:f>
        <x:v>118.75</x:v>
      </x:c>
      <x:c r="G6" s="11" t="n">
        <x:f>IF(COUNT('Benchmark products'!N6:N23)&gt;0,MEDIAN('Benchmark products'!N6:N23),"")</x:f>
        <x:v>19.39732142857143</x:v>
      </x:c>
      <x:c r="H6" s="3" t="str">
        <x:v>Per 30 g. Separate format and unit group. No clinical or value ranking.</x:v>
      </x:c>
    </x:row>
    <x:row r="7" ht="39" customHeight="1">
      <x:c r="A7" s="3" t="str">
        <x:v>Moisturizers, mL</x:v>
      </x:c>
      <x:c r="B7" s="3" t="n">
        <x:v>62</x:v>
      </x:c>
      <x:c r="C7" s="3" t="n">
        <x:f>COUNT('Benchmark products'!M24:M85)</x:f>
        <x:v>62</x:v>
      </x:c>
      <x:c r="D7" s="11" t="n">
        <x:f>MEDIAN('Benchmark products'!M24:M85)</x:f>
        <x:v>22.80428571428571</x:v>
      </x:c>
      <x:c r="E7" s="11" t="n">
        <x:f>MIN('Benchmark products'!M24:M85)</x:f>
        <x:v>5.345454545454546</x:v>
      </x:c>
      <x:c r="F7" s="11" t="n">
        <x:f>MAX('Benchmark products'!M24:M85)</x:f>
        <x:v>156</x:v>
      </x:c>
      <x:c r="G7" s="11" t="n">
        <x:f>IF(COUNT('Benchmark products'!N24:N85)&gt;0,MEDIAN('Benchmark products'!N24:N85),"")</x:f>
        <x:v>22.80428571428571</x:v>
      </x:c>
      <x:c r="H7" s="3" t="str">
        <x:v>Per 30 mL. Separate format and unit group. No clinical or value ranking.</x:v>
      </x:c>
    </x:row>
    <x:row r="8" ht="39" customHeight="1">
      <x:c r="A8" s="3" t="str">
        <x:v>Serums, g</x:v>
      </x:c>
      <x:c r="B8" s="3" t="n">
        <x:v>3</x:v>
      </x:c>
      <x:c r="C8" s="3" t="n">
        <x:f>COUNT('Benchmark products'!M105:M107)</x:f>
        <x:v>3</x:v>
      </x:c>
      <x:c r="D8" s="11" t="n">
        <x:f>MEDIAN('Benchmark products'!M105:M107)</x:f>
        <x:v>57.85714285714286</x:v>
      </x:c>
      <x:c r="E8" s="11" t="n">
        <x:f>MIN('Benchmark products'!M105:M107)</x:f>
        <x:v>20</x:v>
      </x:c>
      <x:c r="F8" s="11" t="n">
        <x:f>MAX('Benchmark products'!M105:M107)</x:f>
        <x:v>95</x:v>
      </x:c>
      <x:c r="G8" s="11" t="n">
        <x:f>IF(COUNT('Benchmark products'!N105:N107)&gt;0,MEDIAN('Benchmark products'!N105:N107),"")</x:f>
        <x:v>57.85714285714286</x:v>
      </x:c>
      <x:c r="H8" s="3" t="str">
        <x:v>Per 30 g. Separate format and unit group. No clinical or value ranking.</x:v>
      </x:c>
    </x:row>
    <x:row r="9" ht="39" customHeight="1">
      <x:c r="A9" s="3" t="str">
        <x:v>Serums, mL</x:v>
      </x:c>
      <x:c r="B9" s="3" t="n">
        <x:v>95</x:v>
      </x:c>
      <x:c r="C9" s="3" t="n">
        <x:f>COUNT('Benchmark products'!M108:M202)</x:f>
        <x:v>95</x:v>
      </x:c>
      <x:c r="D9" s="11" t="n">
        <x:f>MEDIAN('Benchmark products'!M108:M202)</x:f>
        <x:v>28.95</x:v>
      </x:c>
      <x:c r="E9" s="11" t="n">
        <x:f>MIN('Benchmark products'!M108:M202)</x:f>
        <x:v>4.9079999999999995</x:v>
      </x:c>
      <x:c r="F9" s="11" t="n">
        <x:f>MAX('Benchmark products'!M108:M202)</x:f>
        <x:v>234</x:v>
      </x:c>
      <x:c r="G9" s="11" t="n">
        <x:f>IF(COUNT('Benchmark products'!N108:N202)&gt;0,MEDIAN('Benchmark products'!N108:N202),"")</x:f>
        <x:v>28.95</x:v>
      </x:c>
      <x:c r="H9" s="3" t="str">
        <x:v>Per 30 mL. Separate format and unit group. No clinical or value ranking.</x:v>
      </x:c>
    </x:row>
    <x:row r="10">
      <x:c r="A10" s="3"/>
      <x:c r="B10" s="3"/>
      <x:c r="C10" s="3"/>
      <x:c r="D10" s="3"/>
      <x:c r="E10" s="3"/>
      <x:c r="F10" s="3"/>
      <x:c r="G10" s="3"/>
      <x:c r="H10" s="3"/>
    </x:row>
    <x:row r="11" ht="25" customHeight="1">
      <x:c r="A11" s="3" t="str">
        <x:v>Coverage and missing observations</x:v>
      </x:c>
      <x:c r="B11" s="3"/>
      <x:c r="C11" s="3"/>
      <x:c r="D11" s="3"/>
      <x:c r="E11" s="3"/>
      <x:c r="F11" s="3"/>
      <x:c r="G11" s="3"/>
      <x:c r="H11" s="3"/>
    </x:row>
    <x:row r="12" ht="25" customHeight="1">
      <x:c r="A12" s="3" t="str">
        <x:v>178/200 products have a usable current unit price. 22 have unresolved quantity units; 0 have unassessable current prices. 185 official-brand sources and 15 US-facing retailer sources. 36 products have a separate qualifying public sale price. The serum group includes 3 leave-on treatment essences (C011, C019, C060); original product names are preserved.</x:v>
      </x:c>
      <x:c r="B12" s="3"/>
      <x:c r="C12" s="3"/>
      <x:c r="D12" s="3"/>
      <x:c r="E12" s="3"/>
      <x:c r="F12" s="3"/>
      <x:c r="G12" s="3"/>
      <x:c r="H12" s="3"/>
    </x:row>
    <x:row r="13" ht="25" customHeight="1">
      <x:c r="A13" s="3"/>
      <x:c r="B13" s="3"/>
      <x:c r="C13" s="3"/>
      <x:c r="D13" s="3"/>
      <x:c r="E13" s="3"/>
      <x:c r="F13" s="3"/>
      <x:c r="G13" s="3"/>
      <x:c r="H13" s="3"/>
    </x:row>
    <x:row r="14">
      <x:c r="A14" s="3"/>
      <x:c r="B14" s="3"/>
      <x:c r="C14" s="3"/>
      <x:c r="D14" s="3"/>
      <x:c r="E14" s="3"/>
      <x:c r="F14" s="3"/>
      <x:c r="G14" s="3"/>
      <x:c r="H14" s="3"/>
    </x:row>
    <x:row r="15" ht="25" customHeight="1">
      <x:c r="A15" s="3" t="str">
        <x:v>Ingredient information by product format</x:v>
      </x:c>
      <x:c r="B15" s="3"/>
      <x:c r="C15" s="3"/>
      <x:c r="D15" s="3"/>
      <x:c r="E15" s="3"/>
      <x:c r="F15" s="3"/>
      <x:c r="G15" s="3"/>
      <x:c r="H15" s="3"/>
    </x:row>
    <x:row r="16" ht="43" customHeight="1">
      <x:c r="A16" s="3" t="str">
        <x:v>Disclosure measure</x:v>
      </x:c>
      <x:c r="B16" s="3" t="str">
        <x:v>Serum count</x:v>
      </x:c>
      <x:c r="C16" s="3" t="str">
        <x:v>Serum assessed N</x:v>
      </x:c>
      <x:c r="D16" s="3" t="str">
        <x:v>Serum share</x:v>
      </x:c>
      <x:c r="E16" s="3" t="str">
        <x:v>Moisturizer count</x:v>
      </x:c>
      <x:c r="F16" s="3" t="str">
        <x:v>Moisturizer assessed N</x:v>
      </x:c>
      <x:c r="G16" s="3" t="str">
        <x:v>Moisturizer share</x:v>
      </x:c>
      <x:c r="H16" s="3" t="str">
        <x:v>Definition</x:v>
      </x:c>
    </x:row>
    <x:row r="17" ht="39" customHeight="1">
      <x:c r="A17" s="3" t="str">
        <x:v>Ingredient declaration present</x:v>
      </x:c>
      <x:c r="B17" s="3" t="n">
        <x:f>COUNTIFS('Benchmark disclosures'!C6:C205,"serum",'Benchmark disclosures'!E6:E205,"Present")</x:f>
        <x:v>97</x:v>
      </x:c>
      <x:c r="C17" s="3" t="n">
        <x:f>COUNTIFS('Benchmark disclosures'!C6:C205,"serum")-COUNTIFS('Benchmark disclosures'!C6:C205,"serum",'Benchmark disclosures'!D6:D205,"Unassessable")</x:f>
        <x:v>98</x:v>
      </x:c>
      <x:c r="D17" s="12" t="n">
        <x:f>IF(C17&gt;0,B17/C17,"")</x:f>
        <x:v>0.9897959183673469</x:v>
      </x:c>
      <x:c r="E17" s="3" t="n">
        <x:f>COUNTIFS('Benchmark disclosures'!C6:C205,"moisturizer",'Benchmark disclosures'!E6:E205,"Present")</x:f>
        <x:v>93</x:v>
      </x:c>
      <x:c r="F17" s="3" t="n">
        <x:f>COUNTIFS('Benchmark disclosures'!C6:C205,"moisturizer")-COUNTIFS('Benchmark disclosures'!C6:C205,"moisturizer",'Benchmark disclosures'!D6:D205,"Unassessable")</x:f>
        <x:v>97</x:v>
      </x:c>
      <x:c r="G17" s="12" t="n">
        <x:f>IF(F17&gt;0,E17/F17,"")</x:f>
        <x:v>0.9587628865979382</x:v>
      </x:c>
      <x:c r="H17" s="3" t="str">
        <x:v>Includes declarations with unresolved trade or shorthand names. Key ingredients alone do not qualify.</x:v>
      </x:c>
    </x:row>
    <x:row r="18" ht="39" customHeight="1">
      <x:c r="A18" s="3" t="str">
        <x:v>Conventional ingredient names</x:v>
      </x:c>
      <x:c r="B18" s="3" t="n">
        <x:f>COUNTIFS('Benchmark disclosures'!C6:C205,"serum",'Benchmark disclosures'!D6:D205,"Conventional names")</x:f>
        <x:v>88</x:v>
      </x:c>
      <x:c r="C18" s="3" t="n">
        <x:f>COUNTIFS('Benchmark disclosures'!C6:C205,"serum")-COUNTIFS('Benchmark disclosures'!C6:C205,"serum",'Benchmark disclosures'!D6:D205,"Unassessable")</x:f>
        <x:v>98</x:v>
      </x:c>
      <x:c r="D18" s="12" t="n">
        <x:f>IF(C18&gt;0,B18/C18,"")</x:f>
        <x:v>0.8979591836734694</x:v>
      </x:c>
      <x:c r="E18" s="3" t="n">
        <x:f>COUNTIFS('Benchmark disclosures'!C6:C205,"moisturizer",'Benchmark disclosures'!D6:D205,"Conventional names")</x:f>
        <x:v>92</x:v>
      </x:c>
      <x:c r="F18" s="3" t="n">
        <x:f>COUNTIFS('Benchmark disclosures'!C6:C205,"moisturizer")-COUNTIFS('Benchmark disclosures'!C6:C205,"moisturizer",'Benchmark disclosures'!D6:D205,"Unassessable")</x:f>
        <x:v>97</x:v>
      </x:c>
      <x:c r="G18" s="12" t="n">
        <x:f>IF(F18&gt;0,E18/F18,"")</x:f>
        <x:v>0.9484536082474226</x:v>
      </x:c>
      <x:c r="H18" s="3" t="str">
        <x:v>A naming presentation observation, not a compliance conclusion.</x:v>
      </x:c>
    </x:row>
    <x:row r="19" ht="39" customHeight="1">
      <x:c r="A19" s="3" t="str">
        <x:v>Unresolved trade or shorthand</x:v>
      </x:c>
      <x:c r="B19" s="3" t="n">
        <x:f>COUNTIFS('Benchmark disclosures'!C6:C205,"serum",'Benchmark disclosures'!D6:D205,"Unresolved trade or shorthand")</x:f>
        <x:v>9</x:v>
      </x:c>
      <x:c r="C19" s="3" t="n">
        <x:f>COUNTIFS('Benchmark disclosures'!C6:C205,"serum")-COUNTIFS('Benchmark disclosures'!C6:C205,"serum",'Benchmark disclosures'!D6:D205,"Unassessable")</x:f>
        <x:v>98</x:v>
      </x:c>
      <x:c r="D19" s="12" t="n">
        <x:f>IF(C19&gt;0,B19/C19,"")</x:f>
        <x:v>0.09183673469387756</x:v>
      </x:c>
      <x:c r="E19" s="3" t="n">
        <x:f>COUNTIFS('Benchmark disclosures'!C6:C205,"moisturizer",'Benchmark disclosures'!D6:D205,"Unresolved trade or shorthand")</x:f>
        <x:v>1</x:v>
      </x:c>
      <x:c r="F19" s="3" t="n">
        <x:f>COUNTIFS('Benchmark disclosures'!C6:C205,"moisturizer")-COUNTIFS('Benchmark disclosures'!C6:C205,"moisturizer",'Benchmark disclosures'!D6:D205,"Unassessable")</x:f>
        <x:v>97</x:v>
      </x:c>
      <x:c r="G19" s="12" t="n">
        <x:f>IF(F19&gt;0,E19/F19,"")</x:f>
        <x:v>0.010309278350515464</x:v>
      </x:c>
      <x:c r="H19" s="3" t="str">
        <x:v>Declaration is present; some trade/complex or shorthand names remain unresolved.</x:v>
      </x:c>
    </x:row>
    <x:row r="20" ht="39" customHeight="1">
      <x:c r="A20" s="3" t="str">
        <x:v>Visible declaration truncated</x:v>
      </x:c>
      <x:c r="B20" s="3" t="n">
        <x:f>COUNTIFS('Benchmark disclosures'!C6:C205,"serum",'Benchmark disclosures'!D6:D205,"Visible list truncated")</x:f>
        <x:v>0</x:v>
      </x:c>
      <x:c r="C20" s="3" t="n">
        <x:f>COUNTIFS('Benchmark disclosures'!C6:C205,"serum")-COUNTIFS('Benchmark disclosures'!C6:C205,"serum",'Benchmark disclosures'!D6:D205,"Unassessable")</x:f>
        <x:v>98</x:v>
      </x:c>
      <x:c r="D20" s="12" t="n">
        <x:f>IF(C20&gt;0,B20/C20,"")</x:f>
        <x:v>0</x:v>
      </x:c>
      <x:c r="E20" s="3" t="n">
        <x:f>COUNTIFS('Benchmark disclosures'!C6:C205,"moisturizer",'Benchmark disclosures'!D6:D205,"Visible list truncated")</x:f>
        <x:v>0</x:v>
      </x:c>
      <x:c r="F20" s="3" t="n">
        <x:f>COUNTIFS('Benchmark disclosures'!C6:C205,"moisturizer")-COUNTIFS('Benchmark disclosures'!C6:C205,"moisturizer",'Benchmark disclosures'!D6:D205,"Unassessable")</x:f>
        <x:v>97</x:v>
      </x:c>
      <x:c r="G20" s="12" t="n">
        <x:f>IF(F20&gt;0,E20/F20,"")</x:f>
        <x:v>0</x:v>
      </x:c>
      <x:c r="H20" s="3" t="str">
        <x:v>Product declaration is present but the captured page list is visibly cut off. Full list could not be established.</x:v>
      </x:c>
    </x:row>
    <x:row r="21" ht="39" customHeight="1">
      <x:c r="A21" s="3" t="str">
        <x:v>Key ingredients only</x:v>
      </x:c>
      <x:c r="B21" s="3" t="n">
        <x:f>COUNTIFS('Benchmark disclosures'!C6:C205,"serum",'Benchmark disclosures'!D6:D205,"Key ingredients only")</x:f>
        <x:v>1</x:v>
      </x:c>
      <x:c r="C21" s="3" t="n">
        <x:f>COUNTIFS('Benchmark disclosures'!C6:C205,"serum")-COUNTIFS('Benchmark disclosures'!C6:C205,"serum",'Benchmark disclosures'!D6:D205,"Unassessable")</x:f>
        <x:v>98</x:v>
      </x:c>
      <x:c r="D21" s="12" t="n">
        <x:f>IF(C21&gt;0,B21/C21,"")</x:f>
        <x:v>0.01020408163265306</x:v>
      </x:c>
      <x:c r="E21" s="3" t="n">
        <x:f>COUNTIFS('Benchmark disclosures'!C6:C205,"moisturizer",'Benchmark disclosures'!D6:D205,"Key ingredients only")</x:f>
        <x:v>4</x:v>
      </x:c>
      <x:c r="F21" s="3" t="n">
        <x:f>COUNTIFS('Benchmark disclosures'!C6:C205,"moisturizer")-COUNTIFS('Benchmark disclosures'!C6:C205,"moisturizer",'Benchmark disclosures'!D6:D205,"Unassessable")</x:f>
        <x:v>97</x:v>
      </x:c>
      <x:c r="G21" s="12" t="n">
        <x:f>IF(F21&gt;0,E21/F21,"")</x:f>
        <x:v>0.041237113402061855</x:v>
      </x:c>
      <x:c r="H21" s="3" t="str">
        <x:v>Only highlighted ingredients were located; no full product declaration found on the reviewed page.</x:v>
      </x:c>
    </x:row>
    <x:row r="22" ht="39" customHeight="1">
      <x:c r="A22" s="3" t="str">
        <x:v>No declaration found</x:v>
      </x:c>
      <x:c r="B22" s="3" t="n">
        <x:f>COUNTIFS('Benchmark disclosures'!C6:C205,"serum",'Benchmark disclosures'!D6:D205,"No declaration found")</x:f>
        <x:v>0</x:v>
      </x:c>
      <x:c r="C22" s="3" t="n">
        <x:f>COUNTIFS('Benchmark disclosures'!C6:C205,"serum")-COUNTIFS('Benchmark disclosures'!C6:C205,"serum",'Benchmark disclosures'!D6:D205,"Unassessable")</x:f>
        <x:v>98</x:v>
      </x:c>
      <x:c r="D22" s="12" t="n">
        <x:f>IF(C22&gt;0,B22/C22,"")</x:f>
        <x:v>0</x:v>
      </x:c>
      <x:c r="E22" s="3" t="n">
        <x:f>COUNTIFS('Benchmark disclosures'!C6:C205,"moisturizer",'Benchmark disclosures'!D6:D205,"No declaration found")</x:f>
        <x:v>0</x:v>
      </x:c>
      <x:c r="F22" s="3" t="n">
        <x:f>COUNTIFS('Benchmark disclosures'!C6:C205,"moisturizer")-COUNTIFS('Benchmark disclosures'!C6:C205,"moisturizer",'Benchmark disclosures'!D6:D205,"Unassessable")</x:f>
        <x:v>97</x:v>
      </x:c>
      <x:c r="G22" s="12" t="n">
        <x:f>IF(F22&gt;0,E22/F22,"")</x:f>
        <x:v>0</x:v>
      </x:c>
      <x:c r="H22" s="3" t="str">
        <x:v>No declaration found on an assessable reviewed page. This says nothing about all manufacturer channels.</x:v>
      </x:c>
    </x:row>
    <x:row r="23" ht="39" customHeight="1">
      <x:c r="A23" s="3" t="str">
        <x:v>Ingredient page unassessable</x:v>
      </x:c>
      <x:c r="B23" s="3" t="n">
        <x:f>COUNTIFS('Benchmark disclosures'!C6:C205,"serum",'Benchmark disclosures'!D6:D205,"Unassessable")</x:f>
        <x:v>3</x:v>
      </x:c>
      <x:c r="C23" s="3" t="n">
        <x:f>COUNTIFS('Benchmark disclosures'!C6:C205,"serum")</x:f>
        <x:v>101</x:v>
      </x:c>
      <x:c r="D23" s="12" t="n">
        <x:f>IF(C23&gt;0,B23/C23,"")</x:f>
        <x:v>0.0297029702970297</x:v>
      </x:c>
      <x:c r="E23" s="3" t="n">
        <x:f>COUNTIFS('Benchmark disclosures'!C6:C205,"moisturizer",'Benchmark disclosures'!D6:D205,"Unassessable")</x:f>
        <x:v>2</x:v>
      </x:c>
      <x:c r="F23" s="3" t="n">
        <x:f>COUNTIFS('Benchmark disclosures'!C6:C205,"moisturizer")</x:f>
        <x:v>99</x:v>
      </x:c>
      <x:c r="G23" s="12" t="n">
        <x:f>IF(F23&gt;0,E23/F23,"")</x:f>
        <x:v>0.020202020202020204</x:v>
      </x:c>
      <x:c r="H23" s="3" t="str">
        <x:v>Coverage rate uses all sampled products of that format. Missing content is not coded as absent.</x:v>
      </x:c>
    </x:row>
    <x:row r="24" ht="52" customHeight="1">
      <x:c r="A24" s="3" t="str">
        <x:v>Ingredient-linked amount</x:v>
      </x:c>
      <x:c r="B24" s="3" t="n">
        <x:f>COUNTIFS('Benchmark disclosures'!C6:C205,"serum",'Benchmark disclosures'!H6:H205,"Ingredient-linked")</x:f>
        <x:v>12</x:v>
      </x:c>
      <x:c r="C24" s="3" t="n">
        <x:f>COUNTIFS('Benchmark disclosures'!C6:C205,"serum")-COUNTIFS('Benchmark disclosures'!C6:C205,"serum",'Benchmark disclosures'!H6:H205,"Unassessable")</x:f>
        <x:v>101</x:v>
      </x:c>
      <x:c r="D24" s="12" t="n">
        <x:f>IF(C24&gt;0,B24/C24,"")</x:f>
        <x:v>0.1188118811881188</x:v>
      </x:c>
      <x:c r="E24" s="3" t="n">
        <x:f>COUNTIFS('Benchmark disclosures'!C6:C205,"moisturizer",'Benchmark disclosures'!H6:H205,"Ingredient-linked")</x:f>
        <x:v>4</x:v>
      </x:c>
      <x:c r="F24" s="3" t="n">
        <x:f>COUNTIFS('Benchmark disclosures'!C6:C205,"moisturizer")-COUNTIFS('Benchmark disclosures'!C6:C205,"moisturizer",'Benchmark disclosures'!H6:H205,"Unassessable")</x:f>
        <x:v>99</x:v>
      </x:c>
      <x:c r="G24" s="12" t="n">
        <x:f>IF(F24&gt;0,E24/F24,"")</x:f>
        <x:v>0.04040404040404041</x:v>
      </x:c>
      <x:c r="H24" s="3" t="str">
        <x:v>A brand-advertised percentage or ppm is linked to an identified peptide or peptide family. Purity and quantity not tested.</x:v>
      </x:c>
    </x:row>
    <x:row r="25" ht="39" customHeight="1">
      <x:c r="A25" s="3" t="str">
        <x:v>Blend or complex amount</x:v>
      </x:c>
      <x:c r="B25" s="3" t="n">
        <x:f>COUNTIFS('Benchmark disclosures'!C6:C205,"serum",'Benchmark disclosures'!H6:H205,"Blend or complex")</x:f>
        <x:v>17</x:v>
      </x:c>
      <x:c r="C25" s="3" t="n">
        <x:f>COUNTIFS('Benchmark disclosures'!C6:C205,"serum")-COUNTIFS('Benchmark disclosures'!C6:C205,"serum",'Benchmark disclosures'!H6:H205,"Unassessable")</x:f>
        <x:v>101</x:v>
      </x:c>
      <x:c r="D25" s="12" t="n">
        <x:f>IF(C25&gt;0,B25/C25,"")</x:f>
        <x:v>0.16831683168316833</x:v>
      </x:c>
      <x:c r="E25" s="3" t="n">
        <x:f>COUNTIFS('Benchmark disclosures'!C6:C205,"moisturizer",'Benchmark disclosures'!H6:H205,"Blend or complex")</x:f>
        <x:v>5</x:v>
      </x:c>
      <x:c r="F25" s="3" t="n">
        <x:f>COUNTIFS('Benchmark disclosures'!C6:C205,"moisturizer")-COUNTIFS('Benchmark disclosures'!C6:C205,"moisturizer",'Benchmark disclosures'!H6:H205,"Unassessable")</x:f>
        <x:v>99</x:v>
      </x:c>
      <x:c r="G25" s="12" t="n">
        <x:f>IF(F25&gt;0,E25/F25,"")</x:f>
        <x:v>0.050505050505050504</x:v>
      </x:c>
      <x:c r="H25" s="3" t="str">
        <x:v>Amount belongs to a mixed solution, complex or trade material; it does not establish each peptide amount.</x:v>
      </x:c>
    </x:row>
    <x:row r="26" ht="39" customHeight="1">
      <x:c r="A26" s="3" t="str">
        <x:v>Ambiguous amount attribution</x:v>
      </x:c>
      <x:c r="B26" s="3" t="n">
        <x:f>COUNTIFS('Benchmark disclosures'!C6:C205,"serum",'Benchmark disclosures'!H6:H205,"Ambiguous attribution")</x:f>
        <x:v>2</x:v>
      </x:c>
      <x:c r="C26" s="3" t="n">
        <x:f>COUNTIFS('Benchmark disclosures'!C6:C205,"serum")-COUNTIFS('Benchmark disclosures'!C6:C205,"serum",'Benchmark disclosures'!H6:H205,"Unassessable")</x:f>
        <x:v>101</x:v>
      </x:c>
      <x:c r="D26" s="12" t="n">
        <x:f>IF(C26&gt;0,B26/C26,"")</x:f>
        <x:v>0.019801980198019802</x:v>
      </x:c>
      <x:c r="E26" s="3" t="n">
        <x:f>COUNTIFS('Benchmark disclosures'!C6:C205,"moisturizer",'Benchmark disclosures'!H6:H205,"Ambiguous attribution")</x:f>
        <x:v>3</x:v>
      </x:c>
      <x:c r="F26" s="3" t="n">
        <x:f>COUNTIFS('Benchmark disclosures'!C6:C205,"moisturizer")-COUNTIFS('Benchmark disclosures'!C6:C205,"moisturizer",'Benchmark disclosures'!H6:H205,"Unassessable")</x:f>
        <x:v>99</x:v>
      </x:c>
      <x:c r="G26" s="12" t="n">
        <x:f>IF(F26&gt;0,E26/F26,"")</x:f>
        <x:v>0.030303030303030304</x:v>
      </x:c>
      <x:c r="H26" s="3" t="str">
        <x:v>A numerical claim is visible but its peptide or material attribution is unresolved.</x:v>
      </x:c>
    </x:row>
    <x:row r="27" ht="52" customHeight="1">
      <x:c r="A27" s="3" t="str">
        <x:v>Relative peptide amount only</x:v>
      </x:c>
      <x:c r="B27" s="3" t="n">
        <x:f>COUNTIFS('Benchmark disclosures'!C6:C205,"serum",'Benchmark disclosures'!H6:H205,"Relative amount only")</x:f>
        <x:v>0</x:v>
      </x:c>
      <x:c r="C27" s="3" t="n">
        <x:f>COUNTIFS('Benchmark disclosures'!C6:C205,"serum")-COUNTIFS('Benchmark disclosures'!C6:C205,"serum",'Benchmark disclosures'!H6:H205,"Unassessable")</x:f>
        <x:v>101</x:v>
      </x:c>
      <x:c r="D27" s="12" t="n">
        <x:f>IF(C27&gt;0,B27/C27,"")</x:f>
        <x:v>0</x:v>
      </x:c>
      <x:c r="E27" s="3" t="n">
        <x:f>COUNTIFS('Benchmark disclosures'!C6:C205,"moisturizer",'Benchmark disclosures'!H6:H205,"Relative amount only")</x:f>
        <x:v>1</x:v>
      </x:c>
      <x:c r="F27" s="3" t="n">
        <x:f>COUNTIFS('Benchmark disclosures'!C6:C205,"moisturizer")-COUNTIFS('Benchmark disclosures'!C6:C205,"moisturizer",'Benchmark disclosures'!H6:H205,"Unassessable")</x:f>
        <x:v>99</x:v>
      </x:c>
      <x:c r="G27" s="12" t="n">
        <x:f>IF(F27&gt;0,E27/F27,"")</x:f>
        <x:v>0.010101010101010102</x:v>
      </x:c>
      <x:c r="H27" s="3" t="str">
        <x:v>A clear relative peptide amount is stated against a named baseline, without an absolute percentage or ppm. Undefined peptide power is ambiguous instead.</x:v>
      </x:c>
    </x:row>
    <x:row r="28" ht="52" customHeight="1">
      <x:c r="A28" s="3" t="str">
        <x:v>No peptide amount found</x:v>
      </x:c>
      <x:c r="B28" s="3" t="n">
        <x:f>COUNTIFS('Benchmark disclosures'!C6:C205,"serum",'Benchmark disclosures'!H6:H205,"None found")</x:f>
        <x:v>70</x:v>
      </x:c>
      <x:c r="C28" s="3" t="n">
        <x:f>COUNTIFS('Benchmark disclosures'!C6:C205,"serum")-COUNTIFS('Benchmark disclosures'!C6:C205,"serum",'Benchmark disclosures'!H6:H205,"Unassessable")</x:f>
        <x:v>101</x:v>
      </x:c>
      <x:c r="D28" s="12" t="n">
        <x:f>IF(C28&gt;0,B28/C28,"")</x:f>
        <x:v>0.693069306930693</x:v>
      </x:c>
      <x:c r="E28" s="3" t="n">
        <x:f>COUNTIFS('Benchmark disclosures'!C6:C205,"moisturizer",'Benchmark disclosures'!H6:H205,"None found")</x:f>
        <x:v>86</x:v>
      </x:c>
      <x:c r="F28" s="3" t="n">
        <x:f>COUNTIFS('Benchmark disclosures'!C6:C205,"moisturizer")-COUNTIFS('Benchmark disclosures'!C6:C205,"moisturizer",'Benchmark disclosures'!H6:H205,"Unassessable")</x:f>
        <x:v>99</x:v>
      </x:c>
      <x:c r="G28" s="12" t="n">
        <x:f>IF(F28&gt;0,E28/F28,"")</x:f>
        <x:v>0.8686868686868687</x:v>
      </x:c>
      <x:c r="H28" s="3" t="str">
        <x:v>No eligible amount found on reviewed assessed PDP. Peptide counts, hydration hours and molecule-size comparisons excluded.</x:v>
      </x:c>
    </x:row>
    <x:row r="29" ht="32" customHeight="1">
      <x:c r="A29" s="3" t="str">
        <x:v>Amount claim unassessable</x:v>
      </x:c>
      <x:c r="B29" s="3" t="n">
        <x:f>COUNTIFS('Benchmark disclosures'!C6:C205,"serum",'Benchmark disclosures'!H6:H205,"Unassessable")</x:f>
        <x:v>0</x:v>
      </x:c>
      <x:c r="C29" s="3" t="n">
        <x:f>COUNTIFS('Benchmark disclosures'!C6:C205,"serum")</x:f>
        <x:v>101</x:v>
      </x:c>
      <x:c r="D29" s="12" t="n">
        <x:f>IF(C29&gt;0,B29/C29,"")</x:f>
        <x:v>0</x:v>
      </x:c>
      <x:c r="E29" s="3" t="n">
        <x:f>COUNTIFS('Benchmark disclosures'!C6:C205,"moisturizer",'Benchmark disclosures'!H6:H205,"Unassessable")</x:f>
        <x:v>0</x:v>
      </x:c>
      <x:c r="F29" s="3" t="n">
        <x:f>COUNTIFS('Benchmark disclosures'!C6:C205,"moisturizer")</x:f>
        <x:v>99</x:v>
      </x:c>
      <x:c r="G29" s="12" t="n">
        <x:f>IF(F29&gt;0,E29/F29,"")</x:f>
        <x:v>0</x:v>
      </x:c>
      <x:c r="H29" s="3" t="str">
        <x:v>Coverage rate uses all sampled products of that format.</x:v>
      </x:c>
    </x:row>
    <x:row r="30">
      <x:c r="A30" s="3"/>
      <x:c r="B30" s="3"/>
      <x:c r="C30" s="3"/>
      <x:c r="D30" s="3"/>
      <x:c r="E30" s="3"/>
      <x:c r="F30" s="3"/>
      <x:c r="G30" s="3"/>
      <x:c r="H30" s="3"/>
    </x:row>
    <x:row r="31">
      <x:c r="A31" s="3"/>
      <x:c r="B31" s="3"/>
      <x:c r="C31" s="3"/>
      <x:c r="D31" s="3"/>
      <x:c r="E31" s="3"/>
      <x:c r="F31" s="3"/>
      <x:c r="G31" s="3"/>
      <x:c r="H31" s="3"/>
    </x:row>
    <x:row r="32" ht="25" customHeight="1">
      <x:c r="A32" s="3" t="str">
        <x:v>Distribution and stock sensitivity</x:v>
      </x:c>
      <x:c r="B32" s="3"/>
      <x:c r="C32" s="3"/>
      <x:c r="D32" s="3"/>
      <x:c r="E32" s="3"/>
      <x:c r="F32" s="3"/>
      <x:c r="G32" s="3"/>
      <x:c r="H32" s="3"/>
    </x:row>
    <x:row r="33" ht="43" customHeight="1">
      <x:c r="A33" s="3" t="str">
        <x:v>Group</x:v>
      </x:c>
      <x:c r="B33" s="3" t="str">
        <x:v>Current price N</x:v>
      </x:c>
      <x:c r="C33" s="3" t="str">
        <x:v>Q1 current USD</x:v>
      </x:c>
      <x:c r="D33" s="3" t="str">
        <x:v>Q3 current USD</x:v>
      </x:c>
      <x:c r="E33" s="3" t="str">
        <x:v>In-stock price N</x:v>
      </x:c>
      <x:c r="F33" s="3" t="str">
        <x:v>In-stock median USD</x:v>
      </x:c>
      <x:c r="G33" s="3" t="str">
        <x:v>Regular-price N</x:v>
      </x:c>
      <x:c r="H33" s="3" t="str">
        <x:v>Method</x:v>
      </x:c>
    </x:row>
    <x:row r="34" ht="39" customHeight="1">
      <x:c r="A34" s="3" t="str">
        <x:v>moisturizer g</x:v>
      </x:c>
      <x:c r="B34" s="3" t="n">
        <x:f>COUNT('Benchmark products'!M6:M23)</x:f>
        <x:v>18</x:v>
      </x:c>
      <x:c r="C34" s="11" t="n">
        <x:f>_xlfn.QUARTILE.INC('Benchmark products'!M6:M23,1)</x:f>
        <x:v>11.505</x:v>
      </x:c>
      <x:c r="D34" s="11" t="n">
        <x:f>_xlfn.QUARTILE.INC('Benchmark products'!M6:M23,3)</x:f>
        <x:v>57.45888157894737</x:v>
      </x:c>
      <x:c r="E34" s="3" t="n">
        <x:f>COUNT('Benchmark products'!O6:O23)</x:f>
        <x:v>12</x:v>
      </x:c>
      <x:c r="F34" s="11" t="n">
        <x:f>IF(COUNT('Benchmark products'!O6:O23)&gt;0,MEDIAN('Benchmark products'!O6:O23),"")</x:f>
        <x:v>17.39732142857143</x:v>
      </x:c>
      <x:c r="G34" s="3" t="n">
        <x:f>COUNT('Benchmark products'!N6:N23)</x:f>
        <x:v>18</x:v>
      </x:c>
      <x:c r="H34" s="3" t="str">
        <x:v>Inclusive quartiles. Stock means the observed page purchase state; no transaction was attempted.</x:v>
      </x:c>
    </x:row>
    <x:row r="35" ht="39" customHeight="1">
      <x:c r="A35" s="3" t="str">
        <x:v>moisturizer mL</x:v>
      </x:c>
      <x:c r="B35" s="3" t="n">
        <x:f>COUNT('Benchmark products'!M24:M85)</x:f>
        <x:v>62</x:v>
      </x:c>
      <x:c r="C35" s="11" t="n">
        <x:f>_xlfn.QUARTILE.INC('Benchmark products'!M24:M85,1)</x:f>
        <x:v>12.8475</x:v>
      </x:c>
      <x:c r="D35" s="11" t="n">
        <x:f>_xlfn.QUARTILE.INC('Benchmark products'!M24:M85,3)</x:f>
        <x:v>42.9</x:v>
      </x:c>
      <x:c r="E35" s="3" t="n">
        <x:f>COUNT('Benchmark products'!O24:O85)</x:f>
        <x:v>55</x:v>
      </x:c>
      <x:c r="F35" s="11" t="n">
        <x:f>IF(COUNT('Benchmark products'!O24:O85)&gt;0,MEDIAN('Benchmark products'!O24:O85),"")</x:f>
        <x:v>25.2</x:v>
      </x:c>
      <x:c r="G35" s="3" t="n">
        <x:f>COUNT('Benchmark products'!N24:N85)</x:f>
        <x:v>62</x:v>
      </x:c>
      <x:c r="H35" s="3" t="str">
        <x:v>Inclusive quartiles. Stock means the observed page purchase state; no transaction was attempted.</x:v>
      </x:c>
    </x:row>
    <x:row r="36" ht="39" customHeight="1">
      <x:c r="A36" s="3" t="str">
        <x:v>serum g</x:v>
      </x:c>
      <x:c r="B36" s="3" t="n">
        <x:f>COUNT('Benchmark products'!M105:M107)</x:f>
        <x:v>3</x:v>
      </x:c>
      <x:c r="C36" s="11" t="n">
        <x:f>_xlfn.QUARTILE.INC('Benchmark products'!M105:M107,1)</x:f>
        <x:v>38.92857142857143</x:v>
      </x:c>
      <x:c r="D36" s="11" t="n">
        <x:f>_xlfn.QUARTILE.INC('Benchmark products'!M105:M107,3)</x:f>
        <x:v>76.42857142857143</x:v>
      </x:c>
      <x:c r="E36" s="3" t="n">
        <x:f>COUNT('Benchmark products'!O105:O107)</x:f>
        <x:v>3</x:v>
      </x:c>
      <x:c r="F36" s="11" t="n">
        <x:f>IF(COUNT('Benchmark products'!O105:O107)&gt;0,MEDIAN('Benchmark products'!O105:O107),"")</x:f>
        <x:v>57.85714285714286</x:v>
      </x:c>
      <x:c r="G36" s="3" t="n">
        <x:f>COUNT('Benchmark products'!N105:N107)</x:f>
        <x:v>3</x:v>
      </x:c>
      <x:c r="H36" s="3" t="str">
        <x:v>Inclusive quartiles. Stock means the observed page purchase state; no transaction was attempted.</x:v>
      </x:c>
    </x:row>
    <x:row r="37" ht="39" customHeight="1">
      <x:c r="A37" s="3" t="str">
        <x:v>serum mL</x:v>
      </x:c>
      <x:c r="B37" s="3" t="n">
        <x:f>COUNT('Benchmark products'!M108:M202)</x:f>
        <x:v>95</x:v>
      </x:c>
      <x:c r="C37" s="11" t="n">
        <x:f>_xlfn.QUARTILE.INC('Benchmark products'!M108:M202,1)</x:f>
        <x:v>18.985</x:v>
      </x:c>
      <x:c r="D37" s="11" t="n">
        <x:f>_xlfn.QUARTILE.INC('Benchmark products'!M108:M202,3)</x:f>
        <x:v>68.5</x:v>
      </x:c>
      <x:c r="E37" s="3" t="n">
        <x:f>COUNT('Benchmark products'!O108:O202)</x:f>
        <x:v>80</x:v>
      </x:c>
      <x:c r="F37" s="11" t="n">
        <x:f>IF(COUNT('Benchmark products'!O108:O202)&gt;0,MEDIAN('Benchmark products'!O108:O202),"")</x:f>
        <x:v>28.975</x:v>
      </x:c>
      <x:c r="G37" s="3" t="n">
        <x:f>COUNT('Benchmark products'!N108:N202)</x:f>
        <x:v>95</x:v>
      </x:c>
      <x:c r="H37" s="3" t="str">
        <x:v>Inclusive quartiles. Stock means the observed page purchase state; no transaction was attempted.</x:v>
      </x:c>
    </x:row>
    <x:row r="38">
      <x:c r="A38" s="3"/>
      <x:c r="B38" s="3"/>
      <x:c r="C38" s="3"/>
      <x:c r="D38" s="3"/>
      <x:c r="E38" s="3"/>
      <x:c r="F38" s="3"/>
      <x:c r="G38" s="3"/>
      <x:c r="H38" s="3"/>
    </x:row>
    <x:row r="39">
      <x:c r="A39" s="3"/>
      <x:c r="B39" s="3"/>
      <x:c r="C39" s="3"/>
      <x:c r="D39" s="3"/>
      <x:c r="E39" s="3"/>
      <x:c r="F39" s="3"/>
      <x:c r="G39" s="3"/>
      <x:c r="H39" s="3"/>
    </x:row>
    <x:row r="40" ht="25" customHeight="1">
      <x:c r="A40" s="3" t="str">
        <x:v>How to interpret this benchmark</x:v>
      </x:c>
      <x:c r="B40" s="3"/>
      <x:c r="C40" s="3"/>
      <x:c r="D40" s="3"/>
      <x:c r="E40" s="3"/>
      <x:c r="F40" s="3"/>
      <x:c r="G40" s="3"/>
      <x:c r="H40" s="3"/>
    </x:row>
    <x:row r="41" ht="22" customHeight="1">
      <x:c r="A41" s="3" t="str">
        <x:v>This is a purposive product-page sample, not an estimate of the entire US market. Product counts are unweighted; brands contribute different numbers of formulations. The 20-product pilot is included and is not an independent time comparison. Advertised price and ingredient statements do not establish efficacy, purity, safety or compliance. Publication and outreach require the user’s review.</x:v>
      </x:c>
      <x:c r="B41" s="3"/>
      <x:c r="C41" s="3"/>
      <x:c r="D41" s="3"/>
      <x:c r="E41" s="3"/>
      <x:c r="F41" s="3"/>
      <x:c r="G41" s="3"/>
      <x:c r="H41" s="3"/>
    </x:row>
    <x:row r="42" ht="22" customHeight="1"/>
    <x:row r="43" ht="22" customHeight="1"/>
  </x:sheetData>
  <x:pageMargins left="0.7" right="0.7" top="0.75" bottom="0.75" header="0.3" footer="0.3"/>
</x:worksheet>
</file>

<file path=xl/worksheets/sheet2.xml><?xml version="1.0" encoding="utf-8"?>
<x:worksheet xmlns:x="http://schemas.openxmlformats.org/spreadsheetml/2006/main">
  <x:sheetPr>
    <x:tabColor rgb="FF657A91"/>
  </x:sheetPr>
  <x:sheetViews>
    <x:sheetView showGridLines="0" workbookViewId="0">
      <x:pane xSplit="3" ySplit="5" topLeftCell="D6" activePane="bottomRight" state="frozen"/>
    </x:sheetView>
  </x:sheetViews>
  <x:sheetFormatPr defaultRowHeight="15"/>
  <x:cols>
    <x:col min="1" max="1" width="9" hidden="0" customWidth="1"/>
    <x:col min="2" max="2" width="23" hidden="0" customWidth="1"/>
    <x:col min="3" max="3" width="42" hidden="0" customWidth="1"/>
    <x:col min="4" max="4" width="16" hidden="0" customWidth="1"/>
    <x:col min="5" max="5" width="16" hidden="0" customWidth="1"/>
    <x:col min="6" max="6" width="17" hidden="0" customWidth="1"/>
    <x:col min="7" max="7" width="16" hidden="0" customWidth="1"/>
    <x:col min="8" max="8" width="14" hidden="0" customWidth="1"/>
    <x:col min="9" max="9" width="18" hidden="0" customWidth="1"/>
    <x:col min="10" max="10" width="16" hidden="0" customWidth="1"/>
    <x:col min="11" max="11" width="13" hidden="0" customWidth="1"/>
    <x:col min="12" max="12" width="25" hidden="0" customWidth="1"/>
    <x:col min="13" max="13" width="19" hidden="0" customWidth="1"/>
    <x:col min="14" max="14" width="19" hidden="0" customWidth="1"/>
    <x:col min="15" max="15" width="19" hidden="0" customWidth="1"/>
    <x:col min="16" max="16" width="17" hidden="0" customWidth="1"/>
    <x:col min="17" max="17" width="18" hidden="0" customWidth="1"/>
    <x:col min="18" max="18" width="24" hidden="0" customWidth="1"/>
    <x:col min="19" max="19" width="22" hidden="0" customWidth="1"/>
    <x:col min="20" max="20" width="100" hidden="0" customWidth="1"/>
    <x:col min="21" max="21" width="100" hidden="0" customWidth="1"/>
    <x:col min="22" max="22" width="3" hidden="0" customWidth="1"/>
    <x:col min="23" max="23" width="110" hidden="0" customWidth="1"/>
  </x:cols>
  <x:sheetData>
    <x:row r="1" ht="8" customHeight="1">
      <x:c r="A1" s="3"/>
      <x:c r="B1" s="3"/>
      <x:c r="C1" s="3"/>
      <x:c r="D1" s="3"/>
      <x:c r="E1" s="3"/>
      <x:c r="F1" s="3"/>
      <x:c r="G1" s="3"/>
      <x:c r="H1" s="3"/>
      <x:c r="I1" s="3"/>
      <x:c r="J1" s="3"/>
      <x:c r="K1" s="3"/>
      <x:c r="L1" s="3"/>
      <x:c r="M1" s="3"/>
      <x:c r="N1" s="3"/>
      <x:c r="O1" s="3"/>
      <x:c r="P1" s="3"/>
      <x:c r="Q1" s="3"/>
      <x:c r="R1" s="3"/>
      <x:c r="S1" s="3"/>
      <x:c r="T1" s="3"/>
      <x:c r="U1" s="3"/>
      <x:c r="V1" s="3"/>
      <x:c r="W1" s="3"/>
    </x:row>
    <x:row r="2" ht="30" customHeight="1">
      <x:c r="A2" s="5" t="str">
        <x:v>200-product benchmark: advertised prices</x:v>
      </x:c>
      <x:c r="B2" s="3"/>
      <x:c r="C2" s="3"/>
      <x:c r="D2" s="3"/>
      <x:c r="E2" s="3"/>
      <x:c r="F2" s="3"/>
      <x:c r="G2" s="3"/>
      <x:c r="H2" s="3"/>
      <x:c r="I2" s="3"/>
      <x:c r="J2" s="3"/>
      <x:c r="K2" s="3"/>
      <x:c r="L2" s="3"/>
      <x:c r="M2" s="3"/>
      <x:c r="N2" s="3"/>
      <x:c r="O2" s="3"/>
      <x:c r="P2" s="3"/>
      <x:c r="Q2" s="3"/>
      <x:c r="R2" s="3"/>
      <x:c r="S2" s="3"/>
      <x:c r="T2" s="3"/>
      <x:c r="U2" s="3"/>
      <x:c r="V2" s="3"/>
      <x:c r="W2" s="3"/>
    </x:row>
    <x:row r="3" ht="32" customHeight="1">
      <x:c r="A3" s="7" t="str">
        <x:v>Observed 20 October 2026. USD before tax and shipping. Sizes, source types and missing values are retained.</x:v>
      </x:c>
      <x:c r="B3" s="7"/>
      <x:c r="C3" s="7"/>
      <x:c r="D3" s="7"/>
      <x:c r="E3" s="7"/>
      <x:c r="F3" s="7"/>
      <x:c r="G3" s="7"/>
      <x:c r="H3" s="7"/>
      <x:c r="I3" s="7"/>
      <x:c r="J3" s="7"/>
      <x:c r="K3" s="7"/>
      <x:c r="L3" s="7"/>
      <x:c r="M3" s="7"/>
      <x:c r="N3" s="7"/>
      <x:c r="O3" s="7"/>
      <x:c r="P3" s="7"/>
      <x:c r="Q3" s="7"/>
      <x:c r="R3" s="7"/>
      <x:c r="S3" s="7"/>
      <x:c r="T3" s="7"/>
      <x:c r="U3" s="7"/>
      <x:c r="V3" s="7"/>
      <x:c r="W3" s="7"/>
    </x:row>
    <x:row r="4" ht="8" customHeight="1">
      <x:c r="A4" s="3"/>
      <x:c r="B4" s="3"/>
      <x:c r="C4" s="3"/>
      <x:c r="D4" s="3"/>
      <x:c r="E4" s="3"/>
      <x:c r="F4" s="3"/>
      <x:c r="G4" s="3"/>
      <x:c r="H4" s="3"/>
      <x:c r="I4" s="3"/>
      <x:c r="J4" s="3"/>
      <x:c r="K4" s="3"/>
      <x:c r="L4" s="3"/>
      <x:c r="M4" s="3"/>
      <x:c r="N4" s="3"/>
      <x:c r="O4" s="3"/>
      <x:c r="P4" s="3"/>
      <x:c r="Q4" s="3"/>
      <x:c r="R4" s="3"/>
      <x:c r="S4" s="3"/>
      <x:c r="T4" s="3"/>
      <x:c r="U4" s="3"/>
      <x:c r="V4" s="3"/>
      <x:c r="W4" s="3"/>
    </x:row>
    <x:row r="5" ht="44" customHeight="1">
      <x:c r="A5" s="10" t="str">
        <x:v>ID</x:v>
      </x:c>
      <x:c r="B5" s="10" t="str">
        <x:v>Brand</x:v>
      </x:c>
      <x:c r="C5" s="10" t="str">
        <x:v>Product</x:v>
      </x:c>
      <x:c r="D5" s="10" t="str">
        <x:v>Format</x:v>
      </x:c>
      <x:c r="E5" s="10" t="str">
        <x:v>Current one-time USD</x:v>
      </x:c>
      <x:c r="F5" s="10" t="str">
        <x:v>Regular/reference USD</x:v>
      </x:c>
      <x:c r="G5" s="10" t="str">
        <x:v>Public sale USD</x:v>
      </x:c>
      <x:c r="H5" s="10" t="str">
        <x:v>Declared amount</x:v>
      </x:c>
      <x:c r="I5" s="10" t="str">
        <x:v>Declared unit</x:v>
      </x:c>
      <x:c r="J5" s="10" t="str">
        <x:v>Metric amount</x:v>
      </x:c>
      <x:c r="K5" s="10" t="str">
        <x:v>Metric unit</x:v>
      </x:c>
      <x:c r="L5" s="10" t="str">
        <x:v>Comparison group</x:v>
      </x:c>
      <x:c r="M5" s="10" t="str">
        <x:v>Current USD per 30 units</x:v>
      </x:c>
      <x:c r="N5" s="10" t="str">
        <x:v>Regular USD per 30 units</x:v>
      </x:c>
      <x:c r="O5" s="10" t="str">
        <x:v>In-stock USD per 30 units</x:v>
      </x:c>
      <x:c r="P5" s="10" t="str">
        <x:v>Stock observed</x:v>
      </x:c>
      <x:c r="Q5" s="10" t="str">
        <x:v>Source type</x:v>
      </x:c>
      <x:c r="R5" s="10" t="str">
        <x:v>Seller</x:v>
      </x:c>
      <x:c r="S5" s="10" t="str">
        <x:v>Observed UTC</x:v>
      </x:c>
      <x:c r="T5" s="10" t="str">
        <x:v>Price and market evidence</x:v>
      </x:c>
      <x:c r="U5" s="10" t="str">
        <x:v>Pack selection evidence</x:v>
      </x:c>
      <x:c r="V5" s="10" t="str">
        <x:v> </x:v>
      </x:c>
      <x:c r="W5" s="10" t="str">
        <x:v>Product source URL</x:v>
      </x:c>
    </x:row>
    <x:row r="6" ht="65" customHeight="1">
      <x:c r="A6" s="3" t="str">
        <x:v>A014</x:v>
      </x:c>
      <x:c r="B6" s="3" t="str">
        <x:v>DERMA E</x:v>
      </x:c>
      <x:c r="C6" s="3" t="str">
        <x:v>Advanced Peptides &amp; Flora-Collagen™ Moisturizer</x:v>
      </x:c>
      <x:c r="D6" s="3" t="str">
        <x:v>moisturizer</x:v>
      </x:c>
      <x:c r="E6" s="11" t="n">
        <x:v>36.95</x:v>
      </x:c>
      <x:c r="F6" s="11" t="n">
        <x:v>36.95</x:v>
      </x:c>
      <x:c r="G6" s="3"/>
      <x:c r="H6" s="3" t="n">
        <x:v>56</x:v>
      </x:c>
      <x:c r="I6" s="3" t="str">
        <x:v>g</x:v>
      </x:c>
      <x:c r="J6" s="3" t="n">
        <x:v>56</x:v>
      </x:c>
      <x:c r="K6" s="3" t="str">
        <x:v>g</x:v>
      </x:c>
      <x:c r="L6" s="3" t="str">
        <x:v>moisturizer g</x:v>
      </x:c>
      <x:c r="M6" s="11" t="n">
        <x:f>IF(AND(ISNUMBER(E6),E6&gt;0,ISNUMBER(J6),J6&gt;0),E6/J6*30,"")</x:f>
        <x:v>19.79464285714286</x:v>
      </x:c>
      <x:c r="N6" s="11" t="n">
        <x:f>IF(AND(ISNUMBER(F6),F6&gt;0,ISNUMBER(J6),J6&gt;0),F6/J6*30,"")</x:f>
        <x:v>19.79464285714286</x:v>
      </x:c>
      <x:c r="O6" s="11" t="str">
        <x:f>IF(AND(P6="in_stock",ISNUMBER(M6)),M6,"")</x:f>
      </x:c>
      <x:c r="P6" s="3" t="str">
        <x:v>out_of_stock</x:v>
      </x:c>
      <x:c r="Q6" s="3" t="str">
        <x:v>Official brand</x:v>
      </x:c>
      <x:c r="R6" s="3" t="str">
        <x:v>DERMA E</x:v>
      </x:c>
      <x:c r="S6" s="13" t="str">
        <x:v>2026-10-20 15:40:41.562000</x:v>
      </x:c>
      <x:c r="T6" s="3" t="str">
        <x:v>Current public product page and product-specific official public feed variant26216082568 advertiseUSD36.95; referenceUSD36.95. Pack quantity 56 g; no coupon/subscription basis. Market: Official US-facing product page; matching public USD offer and US shipping/store context reviewed.</x:v>
      </x:c>
      <x:c r="U6" s="3" t="str">
        <x:v>Standard single formulation; variant26216082568, Default Title. Quantity from product details; variant feed price matched to same product. Coupons and subscription prices excluded. Current official linked package image visually inspected; printed metric used where legible.</x:v>
      </x:c>
      <x:c r="V6" s="3"/>
      <x:c r="W6" s="3" t="str">
        <x:v>https://dermae.com/products/skin-restore-peptide-moisturizer</x:v>
      </x:c>
    </x:row>
    <x:row r="7" ht="65" customHeight="1">
      <x:c r="A7" s="3" t="str">
        <x:v>A013</x:v>
      </x:c>
      <x:c r="B7" s="3" t="str">
        <x:v>DERMA E</x:v>
      </x:c>
      <x:c r="C7" s="3" t="str">
        <x:v>Advanced Peptides &amp; Flora-Collagen™ Night Moisturizer</x:v>
      </x:c>
      <x:c r="D7" s="3" t="str">
        <x:v>moisturizer</x:v>
      </x:c>
      <x:c r="E7" s="11" t="n">
        <x:v>36.95</x:v>
      </x:c>
      <x:c r="F7" s="11" t="n">
        <x:v>36.95</x:v>
      </x:c>
      <x:c r="G7" s="3"/>
      <x:c r="H7" s="3" t="n">
        <x:v>56</x:v>
      </x:c>
      <x:c r="I7" s="3" t="str">
        <x:v>g</x:v>
      </x:c>
      <x:c r="J7" s="3" t="n">
        <x:v>56</x:v>
      </x:c>
      <x:c r="K7" s="3" t="str">
        <x:v>g</x:v>
      </x:c>
      <x:c r="L7" s="3" t="str">
        <x:v>moisturizer g</x:v>
      </x:c>
      <x:c r="M7" s="11" t="n">
        <x:f>IF(AND(ISNUMBER(E7),E7&gt;0,ISNUMBER(J7),J7&gt;0),E7/J7*30,"")</x:f>
        <x:v>19.79464285714286</x:v>
      </x:c>
      <x:c r="N7" s="11" t="n">
        <x:f>IF(AND(ISNUMBER(F7),F7&gt;0,ISNUMBER(J7),J7&gt;0),F7/J7*30,"")</x:f>
        <x:v>19.79464285714286</x:v>
      </x:c>
      <x:c r="O7" s="11" t="n">
        <x:f>IF(AND(P7="in_stock",ISNUMBER(M7)),M7,"")</x:f>
        <x:v>19.79464285714286</x:v>
      </x:c>
      <x:c r="P7" s="3" t="str">
        <x:v>in_stock</x:v>
      </x:c>
      <x:c r="Q7" s="3" t="str">
        <x:v>Official brand</x:v>
      </x:c>
      <x:c r="R7" s="3" t="str">
        <x:v>DERMA E</x:v>
      </x:c>
      <x:c r="S7" s="13" t="str">
        <x:v>2026-10-20 15:40:34.322000</x:v>
      </x:c>
      <x:c r="T7" s="3" t="str">
        <x:v>Current public product page and product-specific official public feed variant39688807088263 advertiseUSD36.95; referenceUSD36.95. Pack quantity 56 g; no coupon/subscription basis. Market: Official US-facing product page; matching public USD offer and US shipping/store context reviewed.</x:v>
      </x:c>
      <x:c r="U7" s="3" t="str">
        <x:v>Standard single formulation; variant39688807088263, Default Title. Quantity from product details; variant feed price matched to same product. Coupons and subscription prices excluded. Current official linked package image visually inspected; printed metric used where legible.</x:v>
      </x:c>
      <x:c r="V7" s="3"/>
      <x:c r="W7" s="3" t="str">
        <x:v>https://dermae.com/products/advanced-peptides-and-flora-collagen-night-moisturizer</x:v>
      </x:c>
    </x:row>
    <x:row r="8" ht="52" customHeight="1">
      <x:c r="A8" s="3" t="str">
        <x:v>A057</x:v>
      </x:c>
      <x:c r="B8" s="3" t="str">
        <x:v>e.l.f. Cosmetics</x:v>
      </x:c>
      <x:c r="C8" s="3" t="str">
        <x:v>Holy Hydration! Face Cream Fragrance Free</x:v>
      </x:c>
      <x:c r="D8" s="3" t="str">
        <x:v>moisturizer</x:v>
      </x:c>
      <x:c r="E8" s="11" t="n">
        <x:v>13</x:v>
      </x:c>
      <x:c r="F8" s="11" t="n">
        <x:v>13</x:v>
      </x:c>
      <x:c r="G8" s="3"/>
      <x:c r="H8" s="3" t="n">
        <x:v>50</x:v>
      </x:c>
      <x:c r="I8" s="3" t="str">
        <x:v>g</x:v>
      </x:c>
      <x:c r="J8" s="3" t="n">
        <x:v>50</x:v>
      </x:c>
      <x:c r="K8" s="3" t="str">
        <x:v>g</x:v>
      </x:c>
      <x:c r="L8" s="3" t="str">
        <x:v>moisturizer g</x:v>
      </x:c>
      <x:c r="M8" s="11" t="n">
        <x:f>IF(AND(ISNUMBER(E8),E8&gt;0,ISNUMBER(J8),J8&gt;0),E8/J8*30,"")</x:f>
        <x:v>7.800000000000001</x:v>
      </x:c>
      <x:c r="N8" s="11" t="n">
        <x:f>IF(AND(ISNUMBER(F8),F8&gt;0,ISNUMBER(J8),J8&gt;0),F8/J8*30,"")</x:f>
        <x:v>7.800000000000001</x:v>
      </x:c>
      <x:c r="O8" s="11" t="n">
        <x:f>IF(AND(P8="in_stock",ISNUMBER(M8)),M8,"")</x:f>
        <x:v>7.800000000000001</x:v>
      </x:c>
      <x:c r="P8" s="3" t="str">
        <x:v>in_stock</x:v>
      </x:c>
      <x:c r="Q8" s="3" t="str">
        <x:v>Official brand</x:v>
      </x:c>
      <x:c r="R8" s="3" t="str">
        <x:v>e.l.f. Cosmetics</x:v>
      </x:c>
      <x:c r="S8" s="13" t="str">
        <x:v>2026-10-20 15:55:44.850000</x:v>
      </x:c>
      <x:c r="T8" s="3" t="str">
        <x:v>Native one-time option displays$13.00USD for standard 50g; AddtoBag enabled. Subscription and signup/coupon discounts excluded. Market: Native public United States storefront reviewed; one-time US dollar option selected.</x:v>
      </x:c>
      <x:c r="U8" s="3" t="str">
        <x:v>Selected standard full size 50g. e.l.f. Ingredients panels state exact Net Weight; Paula’s Choice full-size offer and image alternative text establish quantity where available. No travel/refill or subscription offer.</x:v>
      </x:c>
      <x:c r="V8" s="3"/>
      <x:c r="W8" s="3" t="str">
        <x:v>https://www.elfcosmetics.com/products/holy-hydration-face-cream-fragrance-free</x:v>
      </x:c>
    </x:row>
    <x:row r="9" ht="52" customHeight="1">
      <x:c r="A9" s="3" t="str">
        <x:v>B045</x:v>
      </x:c>
      <x:c r="B9" s="3" t="str">
        <x:v>IMAGE Skincare</x:v>
      </x:c>
      <x:c r="C9" s="3" t="str">
        <x:v>ILUMA intense brightening creme</x:v>
      </x:c>
      <x:c r="D9" s="3" t="str">
        <x:v>moisturizer</x:v>
      </x:c>
      <x:c r="E9" s="11" t="n">
        <x:v>101</x:v>
      </x:c>
      <x:c r="F9" s="11" t="n">
        <x:v>101</x:v>
      </x:c>
      <x:c r="G9" s="3"/>
      <x:c r="H9" s="3" t="n">
        <x:v>48</x:v>
      </x:c>
      <x:c r="I9" s="3" t="str">
        <x:v>g</x:v>
      </x:c>
      <x:c r="J9" s="3" t="n">
        <x:v>48</x:v>
      </x:c>
      <x:c r="K9" s="3" t="str">
        <x:v>g</x:v>
      </x:c>
      <x:c r="L9" s="3" t="str">
        <x:v>moisturizer g</x:v>
      </x:c>
      <x:c r="M9" s="11" t="n">
        <x:f>IF(AND(ISNUMBER(E9),E9&gt;0,ISNUMBER(J9),J9&gt;0),E9/J9*30,"")</x:f>
        <x:v>63.12499999999999</x:v>
      </x:c>
      <x:c r="N9" s="11" t="n">
        <x:f>IF(AND(ISNUMBER(F9),F9&gt;0,ISNUMBER(J9),J9&gt;0),F9/J9*30,"")</x:f>
        <x:v>63.12499999999999</x:v>
      </x:c>
      <x:c r="O9" s="11" t="n">
        <x:f>IF(AND(P9="in_stock",ISNUMBER(M9)),M9,"")</x:f>
        <x:v>63.12499999999999</x:v>
      </x:c>
      <x:c r="P9" s="3" t="str">
        <x:v>in_stock</x:v>
      </x:c>
      <x:c r="Q9" s="3" t="str">
        <x:v>Official brand</x:v>
      </x:c>
      <x:c r="R9" s="3" t="str">
        <x:v>IMAGE Skincare</x:v>
      </x:c>
      <x:c r="S9" s="13" t="str">
        <x:v>2026-10-20 15:58:42</x:v>
      </x:c>
      <x:c r="T9" s="3" t="str">
        <x:v>One Time Purchase USD101; subscription10% and quarter-payments excluded. Official linked package visually prints 48g. Market: Official US storefront; USD, US shipping or country selector.</x:v>
      </x:c>
      <x:c r="U9" s="3" t="str">
        <x:v>One Time Purchase USD101; subscription10% and quarter-payments excluded. Official linked package visually prints 48g.</x:v>
      </x:c>
      <x:c r="V9" s="3"/>
      <x:c r="W9" s="3" t="str">
        <x:v>https://imageskincare.com/products/intense-brightening-creme</x:v>
      </x:c>
    </x:row>
    <x:row r="10" ht="52" customHeight="1">
      <x:c r="A10" s="3" t="str">
        <x:v>B044</x:v>
      </x:c>
      <x:c r="B10" s="3" t="str">
        <x:v>IMAGE Skincare</x:v>
      </x:c>
      <x:c r="C10" s="3" t="str">
        <x:v>ORMEDIC balancing biopeptide creme</x:v>
      </x:c>
      <x:c r="D10" s="3" t="str">
        <x:v>moisturizer</x:v>
      </x:c>
      <x:c r="E10" s="11" t="n">
        <x:v>84</x:v>
      </x:c>
      <x:c r="F10" s="11" t="n">
        <x:v>84</x:v>
      </x:c>
      <x:c r="G10" s="3"/>
      <x:c r="H10" s="3" t="n">
        <x:v>57</x:v>
      </x:c>
      <x:c r="I10" s="3" t="str">
        <x:v>g</x:v>
      </x:c>
      <x:c r="J10" s="3" t="n">
        <x:v>57</x:v>
      </x:c>
      <x:c r="K10" s="3" t="str">
        <x:v>g</x:v>
      </x:c>
      <x:c r="L10" s="3" t="str">
        <x:v>moisturizer g</x:v>
      </x:c>
      <x:c r="M10" s="11" t="n">
        <x:f>IF(AND(ISNUMBER(E10),E10&gt;0,ISNUMBER(J10),J10&gt;0),E10/J10*30,"")</x:f>
        <x:v>44.21052631578947</x:v>
      </x:c>
      <x:c r="N10" s="11" t="n">
        <x:f>IF(AND(ISNUMBER(F10),F10&gt;0,ISNUMBER(J10),J10&gt;0),F10/J10*30,"")</x:f>
        <x:v>44.21052631578947</x:v>
      </x:c>
      <x:c r="O10" s="11" t="n">
        <x:f>IF(AND(P10="in_stock",ISNUMBER(M10)),M10,"")</x:f>
        <x:v>44.21052631578947</x:v>
      </x:c>
      <x:c r="P10" s="3" t="str">
        <x:v>in_stock</x:v>
      </x:c>
      <x:c r="Q10" s="3" t="str">
        <x:v>Official brand</x:v>
      </x:c>
      <x:c r="R10" s="3" t="str">
        <x:v>IMAGE Skincare</x:v>
      </x:c>
      <x:c r="S10" s="13" t="str">
        <x:v>2026-10-20 15:58:42</x:v>
      </x:c>
      <x:c r="T10" s="3" t="str">
        <x:v>One Time Purchase USD84; subscription10% and quarter-payments excluded. Official linked package visually prints 57g. Market: Official US storefront; USD, US shipping or country selector.</x:v>
      </x:c>
      <x:c r="U10" s="3" t="str">
        <x:v>One Time Purchase USD84; subscription10% and quarter-payments excluded. Official linked package visually prints 57g.</x:v>
      </x:c>
      <x:c r="V10" s="3"/>
      <x:c r="W10" s="3" t="str">
        <x:v>https://imageskincare.com/products/ormedic-balancing-biopeptide-creme-1</x:v>
      </x:c>
    </x:row>
    <x:row r="11" ht="52" customHeight="1">
      <x:c r="A11" s="3" t="str">
        <x:v>B042</x:v>
      </x:c>
      <x:c r="B11" s="3" t="str">
        <x:v>IMAGE Skincare</x:v>
      </x:c>
      <x:c r="C11" s="3" t="str">
        <x:v>the MAX creme</x:v>
      </x:c>
      <x:c r="D11" s="3" t="str">
        <x:v>moisturizer</x:v>
      </x:c>
      <x:c r="E11" s="11" t="n">
        <x:v>126</x:v>
      </x:c>
      <x:c r="F11" s="11" t="n">
        <x:v>126</x:v>
      </x:c>
      <x:c r="G11" s="3"/>
      <x:c r="H11" s="3" t="n">
        <x:v>48</x:v>
      </x:c>
      <x:c r="I11" s="3" t="str">
        <x:v>g</x:v>
      </x:c>
      <x:c r="J11" s="3" t="n">
        <x:v>48</x:v>
      </x:c>
      <x:c r="K11" s="3" t="str">
        <x:v>g</x:v>
      </x:c>
      <x:c r="L11" s="3" t="str">
        <x:v>moisturizer g</x:v>
      </x:c>
      <x:c r="M11" s="11" t="n">
        <x:f>IF(AND(ISNUMBER(E11),E11&gt;0,ISNUMBER(J11),J11&gt;0),E11/J11*30,"")</x:f>
        <x:v>78.75</x:v>
      </x:c>
      <x:c r="N11" s="11" t="n">
        <x:f>IF(AND(ISNUMBER(F11),F11&gt;0,ISNUMBER(J11),J11&gt;0),F11/J11*30,"")</x:f>
        <x:v>78.75</x:v>
      </x:c>
      <x:c r="O11" s="11" t="n">
        <x:f>IF(AND(P11="in_stock",ISNUMBER(M11)),M11,"")</x:f>
        <x:v>78.75</x:v>
      </x:c>
      <x:c r="P11" s="3" t="str">
        <x:v>in_stock</x:v>
      </x:c>
      <x:c r="Q11" s="3" t="str">
        <x:v>Official brand</x:v>
      </x:c>
      <x:c r="R11" s="3" t="str">
        <x:v>IMAGE Skincare</x:v>
      </x:c>
      <x:c r="S11" s="13" t="str">
        <x:v>2026-10-20 15:58:42</x:v>
      </x:c>
      <x:c r="T11" s="3" t="str">
        <x:v>One Time Purchase USD126; subscription10% and quarter-payments excluded. Official linked package visually prints 48g. Market: Official US storefront; USD, US shipping or country selector.</x:v>
      </x:c>
      <x:c r="U11" s="3" t="str">
        <x:v>One Time Purchase USD126; subscription10% and quarter-payments excluded. Official linked package visually prints 48g.</x:v>
      </x:c>
      <x:c r="V11" s="3"/>
      <x:c r="W11" s="3" t="str">
        <x:v>https://imageskincare.com/products/the-max-creme-1-7-oz</x:v>
      </x:c>
    </x:row>
    <x:row r="12" ht="52" customHeight="1">
      <x:c r="A12" s="3" t="str">
        <x:v>C023</x:v>
      </x:c>
      <x:c r="B12" s="3" t="str">
        <x:v>Klairs</x:v>
      </x:c>
      <x:c r="C12" s="3" t="str">
        <x:v>Blue EGF Intensive Pro Cream</x:v>
      </x:c>
      <x:c r="D12" s="3" t="str">
        <x:v>moisturizer</x:v>
      </x:c>
      <x:c r="E12" s="11" t="n">
        <x:v>25</x:v>
      </x:c>
      <x:c r="F12" s="11" t="n">
        <x:v>25</x:v>
      </x:c>
      <x:c r="G12" s="3"/>
      <x:c r="H12" s="3" t="n">
        <x:v>50</x:v>
      </x:c>
      <x:c r="I12" s="3" t="str">
        <x:v>g</x:v>
      </x:c>
      <x:c r="J12" s="3" t="n">
        <x:v>50</x:v>
      </x:c>
      <x:c r="K12" s="3" t="str">
        <x:v>g</x:v>
      </x:c>
      <x:c r="L12" s="3" t="str">
        <x:v>moisturizer g</x:v>
      </x:c>
      <x:c r="M12" s="11" t="n">
        <x:f>IF(AND(ISNUMBER(E12),E12&gt;0,ISNUMBER(J12),J12&gt;0),E12/J12*30,"")</x:f>
        <x:v>15</x:v>
      </x:c>
      <x:c r="N12" s="11" t="n">
        <x:f>IF(AND(ISNUMBER(F12),F12&gt;0,ISNUMBER(J12),J12&gt;0),F12/J12*30,"")</x:f>
        <x:v>15</x:v>
      </x:c>
      <x:c r="O12" s="11" t="n">
        <x:f>IF(AND(P12="in_stock",ISNUMBER(M12)),M12,"")</x:f>
        <x:v>15</x:v>
      </x:c>
      <x:c r="P12" s="3" t="str">
        <x:v>in_stock</x:v>
      </x:c>
      <x:c r="Q12" s="3" t="str">
        <x:v>Official brand</x:v>
      </x:c>
      <x:c r="R12" s="3" t="str">
        <x:v>Klairs</x:v>
      </x:c>
      <x:c r="S12" s="13" t="str">
        <x:v>2026-10-20 15:48:57.829000</x:v>
      </x:c>
      <x:c r="T12" s="3" t="str">
        <x:v>25 USD paired with stated size in product section and/or selected public variant offer; excludes subscriptions/codes. Market: Official US-facing store; USD product offer. US shipping terms available on site.</x:v>
      </x:c>
      <x:c r="U12" s="3" t="str">
        <x:v>Single50g full size in Details; product-specific one-time2500cents, variant51747878338838.</x:v>
      </x:c>
      <x:c r="V12" s="3"/>
      <x:c r="W12" s="3" t="str">
        <x:v>https://www.klairs.com/products/blue-egf-intensive-pro-cream</x:v>
      </x:c>
    </x:row>
    <x:row r="13" ht="52" customHeight="1">
      <x:c r="A13" s="3" t="str">
        <x:v>C024</x:v>
      </x:c>
      <x:c r="B13" s="3" t="str">
        <x:v>Klairs</x:v>
      </x:c>
      <x:c r="C13" s="3" t="str">
        <x:v>Midnight Blue Calming Cream</x:v>
      </x:c>
      <x:c r="D13" s="3" t="str">
        <x:v>moisturizer</x:v>
      </x:c>
      <x:c r="E13" s="11" t="n">
        <x:v>21.7</x:v>
      </x:c>
      <x:c r="F13" s="11" t="n">
        <x:v>31</x:v>
      </x:c>
      <x:c r="G13" s="11" t="n">
        <x:v>21.7</x:v>
      </x:c>
      <x:c r="H13" s="3" t="n">
        <x:v>60</x:v>
      </x:c>
      <x:c r="I13" s="3" t="str">
        <x:v>g</x:v>
      </x:c>
      <x:c r="J13" s="3" t="n">
        <x:v>60</x:v>
      </x:c>
      <x:c r="K13" s="3" t="str">
        <x:v>g</x:v>
      </x:c>
      <x:c r="L13" s="3" t="str">
        <x:v>moisturizer g</x:v>
      </x:c>
      <x:c r="M13" s="11" t="n">
        <x:f>IF(AND(ISNUMBER(E13),E13&gt;0,ISNUMBER(J13),J13&gt;0),E13/J13*30,"")</x:f>
        <x:v>10.85</x:v>
      </x:c>
      <x:c r="N13" s="11" t="n">
        <x:f>IF(AND(ISNUMBER(F13),F13&gt;0,ISNUMBER(J13),J13&gt;0),F13/J13*30,"")</x:f>
        <x:v>15.500000000000002</x:v>
      </x:c>
      <x:c r="O13" s="11" t="n">
        <x:f>IF(AND(P13="in_stock",ISNUMBER(M13)),M13,"")</x:f>
        <x:v>10.85</x:v>
      </x:c>
      <x:c r="P13" s="3" t="str">
        <x:v>in_stock</x:v>
      </x:c>
      <x:c r="Q13" s="3" t="str">
        <x:v>Official brand</x:v>
      </x:c>
      <x:c r="R13" s="3" t="str">
        <x:v>Klairs</x:v>
      </x:c>
      <x:c r="S13" s="13" t="str">
        <x:v>2026-10-20 15:48:59.012000</x:v>
      </x:c>
      <x:c r="T13" s="3" t="str">
        <x:v>21.7 USD paired with stated size in product section and/or selected public variant offer; excludes subscriptions/codes. Market: Official US-facing store; USD product offer. US shipping terms available on site.</x:v>
      </x:c>
      <x:c r="U13" s="3" t="str">
        <x:v>Default60g variant49873911447830; current2170cents/reference3100cents.30g/20gnot separate observations.</x:v>
      </x:c>
      <x:c r="V13" s="3"/>
      <x:c r="W13" s="3" t="str">
        <x:v>https://www.klairs.com/products/midnight-blue-calming-cream</x:v>
      </x:c>
    </x:row>
    <x:row r="14" ht="52" customHeight="1">
      <x:c r="A14" s="3" t="str">
        <x:v>C025</x:v>
      </x:c>
      <x:c r="B14" s="3" t="str">
        <x:v>Klairs</x:v>
      </x:c>
      <x:c r="C14" s="3" t="str">
        <x:v>Midnight Blue Clearing Water Cream</x:v>
      </x:c>
      <x:c r="D14" s="3" t="str">
        <x:v>moisturizer</x:v>
      </x:c>
      <x:c r="E14" s="11" t="n">
        <x:v>18.9</x:v>
      </x:c>
      <x:c r="F14" s="11" t="n">
        <x:v>27</x:v>
      </x:c>
      <x:c r="G14" s="11" t="n">
        <x:v>18.9</x:v>
      </x:c>
      <x:c r="H14" s="3" t="n">
        <x:v>50</x:v>
      </x:c>
      <x:c r="I14" s="3" t="str">
        <x:v>g</x:v>
      </x:c>
      <x:c r="J14" s="3" t="n">
        <x:v>50</x:v>
      </x:c>
      <x:c r="K14" s="3" t="str">
        <x:v>g</x:v>
      </x:c>
      <x:c r="L14" s="3" t="str">
        <x:v>moisturizer g</x:v>
      </x:c>
      <x:c r="M14" s="11" t="n">
        <x:f>IF(AND(ISNUMBER(E14),E14&gt;0,ISNUMBER(J14),J14&gt;0),E14/J14*30,"")</x:f>
        <x:v>11.339999999999998</x:v>
      </x:c>
      <x:c r="N14" s="11" t="n">
        <x:f>IF(AND(ISNUMBER(F14),F14&gt;0,ISNUMBER(J14),J14&gt;0),F14/J14*30,"")</x:f>
        <x:v>16.200000000000003</x:v>
      </x:c>
      <x:c r="O14" s="11" t="n">
        <x:f>IF(AND(P14="in_stock",ISNUMBER(M14)),M14,"")</x:f>
        <x:v>11.339999999999998</x:v>
      </x:c>
      <x:c r="P14" s="3" t="str">
        <x:v>in_stock</x:v>
      </x:c>
      <x:c r="Q14" s="3" t="str">
        <x:v>Official brand</x:v>
      </x:c>
      <x:c r="R14" s="3" t="str">
        <x:v>Klairs</x:v>
      </x:c>
      <x:c r="S14" s="13" t="str">
        <x:v>2026-10-20 15:48:59.016000</x:v>
      </x:c>
      <x:c r="T14" s="3" t="str">
        <x:v>18.9 USD paired with stated size in product section and/or selected public variant offer; excludes subscriptions/codes. Market: Official US-facing store; USD product offer. US shipping terms available on site.</x:v>
      </x:c>
      <x:c r="U14" s="3" t="str">
        <x:v>Default50g variant49873937858838 current1890cents/reference2700cents; smallpack notused.</x:v>
      </x:c>
      <x:c r="V14" s="3"/>
      <x:c r="W14" s="3" t="str">
        <x:v>https://www.klairs.com/products/midnight-blue-clearing-water-cream</x:v>
      </x:c>
    </x:row>
    <x:row r="15" ht="78" customHeight="1">
      <x:c r="A15" s="3" t="str">
        <x:v>C058</x:v>
      </x:c>
      <x:c r="B15" s="3" t="str">
        <x:v>Medi-Peel</x:v>
      </x:c>
      <x:c r="C15" s="3" t="str">
        <x:v>Peptide 9 Volume And Tension Tox Cream Pro</x:v>
      </x:c>
      <x:c r="D15" s="3" t="str">
        <x:v>moisturizer</x:v>
      </x:c>
      <x:c r="E15" s="11" t="n">
        <x:v>15.45</x:v>
      </x:c>
      <x:c r="F15" s="11" t="n">
        <x:v>20.6</x:v>
      </x:c>
      <x:c r="G15" s="11" t="n">
        <x:v>15.45</x:v>
      </x:c>
      <x:c r="H15" s="3" t="n">
        <x:v>50</x:v>
      </x:c>
      <x:c r="I15" s="3" t="str">
        <x:v>g</x:v>
      </x:c>
      <x:c r="J15" s="3" t="n">
        <x:v>50</x:v>
      </x:c>
      <x:c r="K15" s="3" t="str">
        <x:v>g</x:v>
      </x:c>
      <x:c r="L15" s="3" t="str">
        <x:v>moisturizer g</x:v>
      </x:c>
      <x:c r="M15" s="11" t="n">
        <x:f>IF(AND(ISNUMBER(E15),E15&gt;0,ISNUMBER(J15),J15&gt;0),E15/J15*30,"")</x:f>
        <x:v>9.27</x:v>
      </x:c>
      <x:c r="N15" s="11" t="n">
        <x:f>IF(AND(ISNUMBER(F15),F15&gt;0,ISNUMBER(J15),J15&gt;0),F15/J15*30,"")</x:f>
        <x:v>12.360000000000001</x:v>
      </x:c>
      <x:c r="O15" s="11" t="str">
        <x:f>IF(AND(P15="in_stock",ISNUMBER(M15)),M15,"")</x:f>
      </x:c>
      <x:c r="P15" s="3" t="str">
        <x:v>unknown</x:v>
      </x:c>
      <x:c r="Q15" s="3" t="str">
        <x:v>US-facing retailer</x:v>
      </x:c>
      <x:c r="R15" s="3" t="str">
        <x:v>YesStyle</x:v>
      </x:c>
      <x:c r="S15" s="13" t="str">
        <x:v>2026-10-20 16:09:25.362000</x:v>
      </x:c>
      <x:c r="T15" s="3" t="str">
        <x:v>Normal public UI with Shipping to United States shows US$15.45 current and US$20.60 reference for 50g; observation2026-10-20T16:09:25.362Z. No coupon/subscription. Anonymous Pakistan-USD HTML offer explicitly superseded. Market: US-facing YesStyle retailer, United States explicitly selected in normal public UI and USD offer verified. Overseas seller/fulfillment; no domestic inventory or landed-total inference.</x:v>
      </x:c>
      <x:c r="U15" s="3" t="str">
        <x:v>Single standard size matched by product title/options and visible US purchase offer; alternate sizes, refills and bundles excluded.</x:v>
      </x:c>
      <x:c r="V15" s="3"/>
      <x:c r="W15" s="3" t="str">
        <x:v>https://www.yesstyle.com/en/medipeel-peptide-9-volume-and-tension-tox-cream-pro-50g/info.html/pid.1125812344</x:v>
      </x:c>
    </x:row>
    <x:row r="16" ht="78" customHeight="1">
      <x:c r="A16" s="3" t="str">
        <x:v>C056</x:v>
      </x:c>
      <x:c r="B16" s="3" t="str">
        <x:v>Medi-Peel</x:v>
      </x:c>
      <x:c r="C16" s="3" t="str">
        <x:v>Peptide-Tox Bor-Cream</x:v>
      </x:c>
      <x:c r="D16" s="3" t="str">
        <x:v>moisturizer</x:v>
      </x:c>
      <x:c r="E16" s="11" t="n">
        <x:v>14.93</x:v>
      </x:c>
      <x:c r="F16" s="11" t="n">
        <x:v>19.9</x:v>
      </x:c>
      <x:c r="G16" s="11" t="n">
        <x:v>14.93</x:v>
      </x:c>
      <x:c r="H16" s="3" t="n">
        <x:v>50</x:v>
      </x:c>
      <x:c r="I16" s="3" t="str">
        <x:v>g</x:v>
      </x:c>
      <x:c r="J16" s="3" t="n">
        <x:v>50</x:v>
      </x:c>
      <x:c r="K16" s="3" t="str">
        <x:v>g</x:v>
      </x:c>
      <x:c r="L16" s="3" t="str">
        <x:v>moisturizer g</x:v>
      </x:c>
      <x:c r="M16" s="11" t="n">
        <x:f>IF(AND(ISNUMBER(E16),E16&gt;0,ISNUMBER(J16),J16&gt;0),E16/J16*30,"")</x:f>
        <x:v>8.957999999999998</x:v>
      </x:c>
      <x:c r="N16" s="11" t="n">
        <x:f>IF(AND(ISNUMBER(F16),F16&gt;0,ISNUMBER(J16),J16&gt;0),F16/J16*30,"")</x:f>
        <x:v>11.94</x:v>
      </x:c>
      <x:c r="O16" s="11" t="str">
        <x:f>IF(AND(P16="in_stock",ISNUMBER(M16)),M16,"")</x:f>
      </x:c>
      <x:c r="P16" s="3" t="str">
        <x:v>unknown</x:v>
      </x:c>
      <x:c r="Q16" s="3" t="str">
        <x:v>US-facing retailer</x:v>
      </x:c>
      <x:c r="R16" s="3" t="str">
        <x:v>YesStyle</x:v>
      </x:c>
      <x:c r="S16" s="13" t="str">
        <x:v>2026-10-20 16:04:41.538000</x:v>
      </x:c>
      <x:c r="T16" s="3" t="str">
        <x:v>Normal public UI with Shipping to United States shows US$14.93 current and US$19.90 reference for 50g; observation2026-10-20T16:04:41.538Z. No coupon/subscription. Anonymous Pakistan-USD HTML offer explicitly superseded. Market: US-facing YesStyle retailer, United States explicitly selected in normal public UI and USD offer verified. Overseas seller/fulfillment; no domestic inventory or landed-total inference.</x:v>
      </x:c>
      <x:c r="U16" s="3" t="str">
        <x:v>Single standard size matched by product title/options and visible US purchase offer; alternate sizes, refills and bundles excluded.</x:v>
      </x:c>
      <x:c r="V16" s="3"/>
      <x:c r="W16" s="3" t="str">
        <x:v>https://www.yesstyle.com/en/medipeel-peptide-tox-bor-cream-50g/info.html/pid.1125835869</x:v>
      </x:c>
    </x:row>
    <x:row r="17" ht="52" customHeight="1">
      <x:c r="A17" s="3" t="str">
        <x:v>C010</x:v>
      </x:c>
      <x:c r="B17" s="3" t="str">
        <x:v>Medicube</x:v>
      </x:c>
      <x:c r="C17" s="3" t="str">
        <x:v>PDRN Pink Collagen Capsule Cream</x:v>
      </x:c>
      <x:c r="D17" s="3" t="str">
        <x:v>moisturizer</x:v>
      </x:c>
      <x:c r="E17" s="11" t="n">
        <x:v>26</x:v>
      </x:c>
      <x:c r="F17" s="11" t="n">
        <x:v>34</x:v>
      </x:c>
      <x:c r="G17" s="11" t="n">
        <x:v>26</x:v>
      </x:c>
      <x:c r="H17" s="3" t="n">
        <x:v>55</x:v>
      </x:c>
      <x:c r="I17" s="3" t="str">
        <x:v>g</x:v>
      </x:c>
      <x:c r="J17" s="3" t="n">
        <x:v>55</x:v>
      </x:c>
      <x:c r="K17" s="3" t="str">
        <x:v>g</x:v>
      </x:c>
      <x:c r="L17" s="3" t="str">
        <x:v>moisturizer g</x:v>
      </x:c>
      <x:c r="M17" s="11" t="n">
        <x:f>IF(AND(ISNUMBER(E17),E17&gt;0,ISNUMBER(J17),J17&gt;0),E17/J17*30,"")</x:f>
        <x:v>14.181818181818182</x:v>
      </x:c>
      <x:c r="N17" s="11" t="n">
        <x:f>IF(AND(ISNUMBER(F17),F17&gt;0,ISNUMBER(J17),J17&gt;0),F17/J17*30,"")</x:f>
        <x:v>18.545454545454547</x:v>
      </x:c>
      <x:c r="O17" s="11" t="n">
        <x:f>IF(AND(P17="in_stock",ISNUMBER(M17)),M17,"")</x:f>
        <x:v>14.181818181818182</x:v>
      </x:c>
      <x:c r="P17" s="3" t="str">
        <x:v>in_stock</x:v>
      </x:c>
      <x:c r="Q17" s="3" t="str">
        <x:v>Official brand</x:v>
      </x:c>
      <x:c r="R17" s="3" t="str">
        <x:v>Medicube</x:v>
      </x:c>
      <x:c r="S17" s="13" t="str">
        <x:v>2026-10-20 15:39:39.920000</x:v>
      </x:c>
      <x:c r="T17" s="3" t="str">
        <x:v>26 USD paired with stated size in product section and/or selected public variant offer; excludes subscriptions/codes. Market: Official US-facing store; USD product offer. US shipping terms available on site.</x:v>
      </x:c>
      <x:c r="U17" s="3" t="str">
        <x:v>Single default variant41902192230448;55g/1.94oz body text. Bundle alternates excluded; do not convertg tomL.</x:v>
      </x:c>
      <x:c r="V17" s="3"/>
      <x:c r="W17" s="3" t="str">
        <x:v>https://medicube.us/products/pdrn-pink-collagen-capsule-cream</x:v>
      </x:c>
    </x:row>
    <x:row r="18" ht="52" customHeight="1">
      <x:c r="A18" s="3" t="str">
        <x:v>B003</x:v>
      </x:c>
      <x:c r="B18" s="3" t="str">
        <x:v>Medik8</x:v>
      </x:c>
      <x:c r="C18" s="3" t="str">
        <x:v>Advanced Pro-Collagen+ Peptide Cream</x:v>
      </x:c>
      <x:c r="D18" s="3" t="str">
        <x:v>moisturizer</x:v>
      </x:c>
      <x:c r="E18" s="11" t="n">
        <x:v>99</x:v>
      </x:c>
      <x:c r="F18" s="11" t="n">
        <x:v>99</x:v>
      </x:c>
      <x:c r="G18" s="3"/>
      <x:c r="H18" s="3" t="n">
        <x:v>48</x:v>
      </x:c>
      <x:c r="I18" s="3" t="str">
        <x:v>g</x:v>
      </x:c>
      <x:c r="J18" s="3" t="n">
        <x:v>48</x:v>
      </x:c>
      <x:c r="K18" s="3" t="str">
        <x:v>g</x:v>
      </x:c>
      <x:c r="L18" s="3" t="str">
        <x:v>moisturizer g</x:v>
      </x:c>
      <x:c r="M18" s="11" t="n">
        <x:f>IF(AND(ISNUMBER(E18),E18&gt;0,ISNUMBER(J18),J18&gt;0),E18/J18*30,"")</x:f>
        <x:v>61.875</x:v>
      </x:c>
      <x:c r="N18" s="11" t="n">
        <x:f>IF(AND(ISNUMBER(F18),F18&gt;0,ISNUMBER(J18),J18&gt;0),F18/J18*30,"")</x:f>
        <x:v>61.875</x:v>
      </x:c>
      <x:c r="O18" s="11" t="str">
        <x:f>IF(AND(P18="in_stock",ISNUMBER(M18)),M18,"")</x:f>
      </x:c>
      <x:c r="P18" s="3" t="str">
        <x:v>unknown</x:v>
      </x:c>
      <x:c r="Q18" s="3" t="str">
        <x:v>Official brand</x:v>
      </x:c>
      <x:c r="R18" s="3" t="str">
        <x:v>Medik8</x:v>
      </x:c>
      <x:c r="S18" s="13" t="str">
        <x:v>2026-10-20 15:41:11</x:v>
      </x:c>
      <x:c r="T18" s="3" t="str">
        <x:v>Full-size jar USD99 on PDP; official US peptide collection declares net wt48g for same full size. Refill excluded. Market: Official US-facing brand page; USD prices and US shipping context.</x:v>
      </x:c>
      <x:c r="U18" s="3" t="str">
        <x:v>Full-size jar USD99 on PDP; official US peptide collection declares net wt48g for same full size. Refill excluded.</x:v>
      </x:c>
      <x:c r="V18" s="3"/>
      <x:c r="W18" s="3" t="str">
        <x:v>https://us.medik8.com/products/advanced-peptide-cream?variant=44846953398458</x:v>
      </x:c>
    </x:row>
    <x:row r="19" ht="52" customHeight="1">
      <x:c r="A19" s="3" t="str">
        <x:v>B004</x:v>
      </x:c>
      <x:c r="B19" s="3" t="str">
        <x:v>Medik8</x:v>
      </x:c>
      <x:c r="C19" s="3" t="str">
        <x:v>Total Moisture Daily Facial Cream</x:v>
      </x:c>
      <x:c r="D19" s="3" t="str">
        <x:v>moisturizer</x:v>
      </x:c>
      <x:c r="E19" s="11" t="n">
        <x:v>49</x:v>
      </x:c>
      <x:c r="F19" s="11" t="n">
        <x:v>49</x:v>
      </x:c>
      <x:c r="G19" s="3"/>
      <x:c r="H19" s="3" t="n">
        <x:v>48</x:v>
      </x:c>
      <x:c r="I19" s="3" t="str">
        <x:v>g</x:v>
      </x:c>
      <x:c r="J19" s="3" t="n">
        <x:v>48</x:v>
      </x:c>
      <x:c r="K19" s="3" t="str">
        <x:v>g</x:v>
      </x:c>
      <x:c r="L19" s="3" t="str">
        <x:v>moisturizer g</x:v>
      </x:c>
      <x:c r="M19" s="11" t="n">
        <x:f>IF(AND(ISNUMBER(E19),E19&gt;0,ISNUMBER(J19),J19&gt;0),E19/J19*30,"")</x:f>
        <x:v>30.624999999999996</x:v>
      </x:c>
      <x:c r="N19" s="11" t="n">
        <x:f>IF(AND(ISNUMBER(F19),F19&gt;0,ISNUMBER(J19),J19&gt;0),F19/J19*30,"")</x:f>
        <x:v>30.624999999999996</x:v>
      </x:c>
      <x:c r="O19" s="11" t="str">
        <x:f>IF(AND(P19="in_stock",ISNUMBER(M19)),M19,"")</x:f>
      </x:c>
      <x:c r="P19" s="3" t="str">
        <x:v>unknown</x:v>
      </x:c>
      <x:c r="Q19" s="3" t="str">
        <x:v>Official brand</x:v>
      </x:c>
      <x:c r="R19" s="3" t="str">
        <x:v>Medik8</x:v>
      </x:c>
      <x:c r="S19" s="13" t="str">
        <x:v>2026-10-20 15:41:11</x:v>
      </x:c>
      <x:c r="T19" s="3" t="str">
        <x:v>Full-size jar USD49 on PDP; official US peptide collection declares net wt48g for same full size. Refill excluded. Market: Official US-facing brand page; USD prices and US shipping context.</x:v>
      </x:c>
      <x:c r="U19" s="3" t="str">
        <x:v>Full-size jar USD49 on PDP; official US peptide collection declares net wt48g for same full size. Refill excluded.</x:v>
      </x:c>
      <x:c r="V19" s="3"/>
      <x:c r="W19" s="3" t="str">
        <x:v>https://us.medik8.com/products/total-moisture-daily-facial-cream?variant=43034906558650</x:v>
      </x:c>
    </x:row>
    <x:row r="20" ht="65" customHeight="1">
      <x:c r="A20" s="3" t="str">
        <x:v>A003</x:v>
      </x:c>
      <x:c r="B20" s="3" t="str">
        <x:v>Naturium</x:v>
      </x:c>
      <x:c r="C20" s="3" t="str">
        <x:v>Multi-Peptide Moisturizer</x:v>
      </x:c>
      <x:c r="D20" s="3" t="str">
        <x:v>moisturizer</x:v>
      </x:c>
      <x:c r="E20" s="11" t="n">
        <x:v>20</x:v>
      </x:c>
      <x:c r="F20" s="11" t="n">
        <x:v>20</x:v>
      </x:c>
      <x:c r="G20" s="3"/>
      <x:c r="H20" s="3" t="n">
        <x:v>50</x:v>
      </x:c>
      <x:c r="I20" s="3" t="str">
        <x:v>g</x:v>
      </x:c>
      <x:c r="J20" s="3" t="n">
        <x:v>50</x:v>
      </x:c>
      <x:c r="K20" s="3" t="str">
        <x:v>g</x:v>
      </x:c>
      <x:c r="L20" s="3" t="str">
        <x:v>moisturizer g</x:v>
      </x:c>
      <x:c r="M20" s="11" t="n">
        <x:f>IF(AND(ISNUMBER(E20),E20&gt;0,ISNUMBER(J20),J20&gt;0),E20/J20*30,"")</x:f>
        <x:v>12</x:v>
      </x:c>
      <x:c r="N20" s="11" t="n">
        <x:f>IF(AND(ISNUMBER(F20),F20&gt;0,ISNUMBER(J20),J20&gt;0),F20/J20*30,"")</x:f>
        <x:v>12</x:v>
      </x:c>
      <x:c r="O20" s="11" t="n">
        <x:f>IF(AND(P20="in_stock",ISNUMBER(M20)),M20,"")</x:f>
        <x:v>12</x:v>
      </x:c>
      <x:c r="P20" s="3" t="str">
        <x:v>in_stock</x:v>
      </x:c>
      <x:c r="Q20" s="3" t="str">
        <x:v>Official brand</x:v>
      </x:c>
      <x:c r="R20" s="3" t="str">
        <x:v>Naturium</x:v>
      </x:c>
      <x:c r="S20" s="13" t="str">
        <x:v>2026-10-20 15:40:17.228000</x:v>
      </x:c>
      <x:c r="T20" s="3" t="str">
        <x:v>Current public product page and product-specific official public feed variant40531252445239 advertiseUSD20.00; referenceUSD20.00. Pack quantity 50 g; no coupon/subscription basis. Market: Official US-facing product page; matching public USD offer and US shipping/store context reviewed.</x:v>
      </x:c>
      <x:c r="U20" s="3" t="str">
        <x:v>Standard single formulation; variant40531252445239, Standard - 1.7 oz. Quantity from product details; variant feed price matched to same product. Coupons and subscription prices excluded.</x:v>
      </x:c>
      <x:c r="V20" s="3"/>
      <x:c r="W20" s="3" t="str">
        <x:v>https://naturium.com/products/multi-peptide-moisturizer</x:v>
      </x:c>
    </x:row>
    <x:row r="21" ht="52" customHeight="1">
      <x:c r="A21" s="3" t="str">
        <x:v>C044</x:v>
      </x:c>
      <x:c r="B21" s="3" t="str">
        <x:v>Neogen</x:v>
      </x:c>
      <x:c r="C21" s="3" t="str">
        <x:v>V.Biome Soothing Cream</x:v>
      </x:c>
      <x:c r="D21" s="3" t="str">
        <x:v>moisturizer</x:v>
      </x:c>
      <x:c r="E21" s="11" t="n">
        <x:v>34.2</x:v>
      </x:c>
      <x:c r="F21" s="11" t="n">
        <x:v>38</x:v>
      </x:c>
      <x:c r="G21" s="11" t="n">
        <x:v>34.2</x:v>
      </x:c>
      <x:c r="H21" s="3" t="n">
        <x:v>60</x:v>
      </x:c>
      <x:c r="I21" s="3" t="str">
        <x:v>g</x:v>
      </x:c>
      <x:c r="J21" s="3" t="n">
        <x:v>60</x:v>
      </x:c>
      <x:c r="K21" s="3" t="str">
        <x:v>g</x:v>
      </x:c>
      <x:c r="L21" s="3" t="str">
        <x:v>moisturizer g</x:v>
      </x:c>
      <x:c r="M21" s="11" t="n">
        <x:f>IF(AND(ISNUMBER(E21),E21&gt;0,ISNUMBER(J21),J21&gt;0),E21/J21*30,"")</x:f>
        <x:v>17.1</x:v>
      </x:c>
      <x:c r="N21" s="11" t="n">
        <x:f>IF(AND(ISNUMBER(F21),F21&gt;0,ISNUMBER(J21),J21&gt;0),F21/J21*30,"")</x:f>
        <x:v>19</x:v>
      </x:c>
      <x:c r="O21" s="11" t="str">
        <x:f>IF(AND(P21="in_stock",ISNUMBER(M21)),M21,"")</x:f>
      </x:c>
      <x:c r="P21" s="3" t="str">
        <x:v>unknown</x:v>
      </x:c>
      <x:c r="Q21" s="3" t="str">
        <x:v>Official brand</x:v>
      </x:c>
      <x:c r="R21" s="3" t="str">
        <x:v>Neogen</x:v>
      </x:c>
      <x:c r="S21" s="13" t="str">
        <x:v>2026-10-20 15:52:51.161000</x:v>
      </x:c>
      <x:c r="T21" s="3" t="str">
        <x:v>34.2 USD paired with stated size in product section and/or selected public variant offer; excludes subscriptions/codes. Market: Official NEOGENLAB US store; USD current offer with United States selected.</x:v>
      </x:c>
      <x:c r="U21" s="3" t="str">
        <x:v>Single/default standard full size; metric size printed on product page.</x:v>
      </x:c>
      <x:c r="V21" s="3"/>
      <x:c r="W21" s="3" t="str">
        <x:v>https://neogenlab.us/products/neogen-dermalogy-v-biome-soothing-cream</x:v>
      </x:c>
    </x:row>
    <x:row r="22" ht="52" customHeight="1">
      <x:c r="A22" s="3" t="str">
        <x:v>B058</x:v>
      </x:c>
      <x:c r="B22" s="3" t="str">
        <x:v>Revision Skincare</x:v>
      </x:c>
      <x:c r="C22" s="3" t="str">
        <x:v>D.E.J Face Cream</x:v>
      </x:c>
      <x:c r="D22" s="3" t="str">
        <x:v>moisturizer</x:v>
      </x:c>
      <x:c r="E22" s="11" t="n">
        <x:v>170</x:v>
      </x:c>
      <x:c r="F22" s="11" t="n">
        <x:v>170</x:v>
      </x:c>
      <x:c r="G22" s="3"/>
      <x:c r="H22" s="3" t="n">
        <x:v>48</x:v>
      </x:c>
      <x:c r="I22" s="3" t="str">
        <x:v>g</x:v>
      </x:c>
      <x:c r="J22" s="3" t="n">
        <x:v>48</x:v>
      </x:c>
      <x:c r="K22" s="3" t="str">
        <x:v>g</x:v>
      </x:c>
      <x:c r="L22" s="3" t="str">
        <x:v>moisturizer g</x:v>
      </x:c>
      <x:c r="M22" s="11" t="n">
        <x:f>IF(AND(ISNUMBER(E22),E22&gt;0,ISNUMBER(J22),J22&gt;0),E22/J22*30,"")</x:f>
        <x:v>106.25</x:v>
      </x:c>
      <x:c r="N22" s="11" t="n">
        <x:f>IF(AND(ISNUMBER(F22),F22&gt;0,ISNUMBER(J22),J22&gt;0),F22/J22*30,"")</x:f>
        <x:v>106.25</x:v>
      </x:c>
      <x:c r="O22" s="11" t="n">
        <x:f>IF(AND(P22="in_stock",ISNUMBER(M22)),M22,"")</x:f>
        <x:v>106.25</x:v>
      </x:c>
      <x:c r="P22" s="3" t="str">
        <x:v>in_stock</x:v>
      </x:c>
      <x:c r="Q22" s="3" t="str">
        <x:v>Official brand</x:v>
      </x:c>
      <x:c r="R22" s="3" t="str">
        <x:v>Revision Skincare</x:v>
      </x:c>
      <x:c r="S22" s="13" t="str">
        <x:v>2026-10-20 16:04:53</x:v>
      </x:c>
      <x:c r="T22" s="3" t="str">
        <x:v>Native changed default0.5oz/14g to standard1.7oz, matching regularUSD170; linked package printsNETWT1.7OZ/48g. Market: Official US-facing storefront; US country/root and USD.</x:v>
      </x:c>
      <x:c r="U22" s="3" t="str">
        <x:v>Native changed default0.5oz/14g to standard1.7oz, matching regularUSD170; linked package printsNETWT1.7OZ/48g.</x:v>
      </x:c>
      <x:c r="V22" s="3"/>
      <x:c r="W22" s="3" t="str">
        <x:v>https://revisionskincare.com/products/d-e-j-face-cream</x:v>
      </x:c>
    </x:row>
    <x:row r="23" ht="52" customHeight="1">
      <x:c r="A23" s="3" t="str">
        <x:v>B059</x:v>
      </x:c>
      <x:c r="B23" s="3" t="str">
        <x:v>Revision Skincare</x:v>
      </x:c>
      <x:c r="C23" s="3" t="str">
        <x:v>D.E.J Night Face Cream</x:v>
      </x:c>
      <x:c r="D23" s="3" t="str">
        <x:v>moisturizer</x:v>
      </x:c>
      <x:c r="E23" s="11" t="n">
        <x:v>190</x:v>
      </x:c>
      <x:c r="F23" s="11" t="n">
        <x:v>190</x:v>
      </x:c>
      <x:c r="G23" s="3"/>
      <x:c r="H23" s="3" t="n">
        <x:v>48</x:v>
      </x:c>
      <x:c r="I23" s="3" t="str">
        <x:v>g</x:v>
      </x:c>
      <x:c r="J23" s="3" t="n">
        <x:v>48</x:v>
      </x:c>
      <x:c r="K23" s="3" t="str">
        <x:v>g</x:v>
      </x:c>
      <x:c r="L23" s="3" t="str">
        <x:v>moisturizer g</x:v>
      </x:c>
      <x:c r="M23" s="11" t="n">
        <x:f>IF(AND(ISNUMBER(E23),E23&gt;0,ISNUMBER(J23),J23&gt;0),E23/J23*30,"")</x:f>
        <x:v>118.75</x:v>
      </x:c>
      <x:c r="N23" s="11" t="n">
        <x:f>IF(AND(ISNUMBER(F23),F23&gt;0,ISNUMBER(J23),J23&gt;0),F23/J23*30,"")</x:f>
        <x:v>118.75</x:v>
      </x:c>
      <x:c r="O23" s="11" t="n">
        <x:f>IF(AND(P23="in_stock",ISNUMBER(M23)),M23,"")</x:f>
        <x:v>118.75</x:v>
      </x:c>
      <x:c r="P23" s="3" t="str">
        <x:v>in_stock</x:v>
      </x:c>
      <x:c r="Q23" s="3" t="str">
        <x:v>Official brand</x:v>
      </x:c>
      <x:c r="R23" s="3" t="str">
        <x:v>Revision Skincare</x:v>
      </x:c>
      <x:c r="S23" s="13" t="str">
        <x:v>2026-10-20 16:04:53</x:v>
      </x:c>
      <x:c r="T23" s="3" t="str">
        <x:v>Native changed default0.5oz/14g to standard1.7oz, matching regularUSD190; linked package printsNETWT1.7OZ/48g. Market: Official US-facing storefront; US country/root and USD.</x:v>
      </x:c>
      <x:c r="U23" s="3" t="str">
        <x:v>Native changed default0.5oz/14g to standard1.7oz, matching regularUSD190; linked package printsNETWT1.7OZ/48g.</x:v>
      </x:c>
      <x:c r="V23" s="3"/>
      <x:c r="W23" s="3" t="str">
        <x:v>https://revisionskincare.com/products/d-e-j-night-face-cream</x:v>
      </x:c>
    </x:row>
    <x:row r="24" ht="39" customHeight="1">
      <x:c r="A24" s="3" t="str">
        <x:v>P14</x:v>
      </x:c>
      <x:c r="B24" s="3" t="str">
        <x:v>Acure</x:v>
      </x:c>
      <x:c r="C24" s="3" t="str">
        <x:v>Radically Rejuvenating Whipped Night Cream</x:v>
      </x:c>
      <x:c r="D24" s="3" t="str">
        <x:v>moisturizer</x:v>
      </x:c>
      <x:c r="E24" s="11" t="n">
        <x:v>21.99</x:v>
      </x:c>
      <x:c r="F24" s="11" t="n">
        <x:v>21.99</x:v>
      </x:c>
      <x:c r="G24" s="3"/>
      <x:c r="H24" s="3" t="n">
        <x:v>50</x:v>
      </x:c>
      <x:c r="I24" s="3" t="str">
        <x:v>mL</x:v>
      </x:c>
      <x:c r="J24" s="3" t="n">
        <x:v>50</x:v>
      </x:c>
      <x:c r="K24" s="3" t="str">
        <x:v>mL</x:v>
      </x:c>
      <x:c r="L24" s="3" t="str">
        <x:v>moisturizer mL</x:v>
      </x:c>
      <x:c r="M24" s="11" t="n">
        <x:f>IF(AND(ISNUMBER(E24),E24&gt;0,ISNUMBER(J24),J24&gt;0),E24/J24*30,"")</x:f>
        <x:v>13.193999999999999</x:v>
      </x:c>
      <x:c r="N24" s="11" t="n">
        <x:f>IF(AND(ISNUMBER(F24),F24&gt;0,ISNUMBER(J24),J24&gt;0),F24/J24*30,"")</x:f>
        <x:v>13.193999999999999</x:v>
      </x:c>
      <x:c r="O24" s="11" t="n">
        <x:f>IF(AND(P24="in_stock",ISNUMBER(M24)),M24,"")</x:f>
        <x:v>13.193999999999999</x:v>
      </x:c>
      <x:c r="P24" s="3" t="str">
        <x:v>in_stock</x:v>
      </x:c>
      <x:c r="Q24" s="3" t="str">
        <x:v>Official brand</x:v>
      </x:c>
      <x:c r="R24" s="3" t="str">
        <x:v>Acure</x:v>
      </x:c>
      <x:c r="S24" s="13" t="str">
        <x:v>2026-10-20 15:17:12</x:v>
      </x:c>
      <x:c r="T24" s="3" t="str">
        <x:v>Current opened PDP USD21.99 next to 50mL and Add to Bag; sticky product purchase also USD21.99. Market: US</x:v>
      </x:c>
      <x:c r="U24" s="3" t="str">
        <x:v>Current PDP single cream 1.7fl oz (50mL) at USD21.99. Stale search-index sale USD16.50 rejected because current opened PDP has no same-product public sale price.</x:v>
      </x:c>
      <x:c r="V24" s="3"/>
      <x:c r="W24" s="3" t="str">
        <x:v>https://acure.com/products/radically-rejuvenating-whipped-night-cream</x:v>
      </x:c>
    </x:row>
    <x:row r="25" ht="52" customHeight="1">
      <x:c r="A25" s="3" t="str">
        <x:v>B006</x:v>
      </x:c>
      <x:c r="B25" s="3" t="str">
        <x:v>Allies of Skin</x:v>
      </x:c>
      <x:c r="C25" s="3" t="str">
        <x:v>Peptides &amp; Antioxidants Advanced Firming Daily Treatment</x:v>
      </x:c>
      <x:c r="D25" s="3" t="str">
        <x:v>moisturizer</x:v>
      </x:c>
      <x:c r="E25" s="11" t="n">
        <x:v>125</x:v>
      </x:c>
      <x:c r="F25" s="11" t="n">
        <x:v>125</x:v>
      </x:c>
      <x:c r="G25" s="3"/>
      <x:c r="H25" s="3" t="n">
        <x:v>48</x:v>
      </x:c>
      <x:c r="I25" s="3" t="str">
        <x:v>mL</x:v>
      </x:c>
      <x:c r="J25" s="3" t="n">
        <x:v>48</x:v>
      </x:c>
      <x:c r="K25" s="3" t="str">
        <x:v>mL</x:v>
      </x:c>
      <x:c r="L25" s="3" t="str">
        <x:v>moisturizer mL</x:v>
      </x:c>
      <x:c r="M25" s="11" t="n">
        <x:f>IF(AND(ISNUMBER(E25),E25&gt;0,ISNUMBER(J25),J25&gt;0),E25/J25*30,"")</x:f>
        <x:v>78.125</x:v>
      </x:c>
      <x:c r="N25" s="11" t="n">
        <x:f>IF(AND(ISNUMBER(F25),F25&gt;0,ISNUMBER(J25),J25&gt;0),F25/J25*30,"")</x:f>
        <x:v>78.125</x:v>
      </x:c>
      <x:c r="O25" s="11" t="str">
        <x:f>IF(AND(P25="in_stock",ISNUMBER(M25)),M25,"")</x:f>
      </x:c>
      <x:c r="P25" s="3" t="str">
        <x:v>unknown</x:v>
      </x:c>
      <x:c r="Q25" s="3" t="str">
        <x:v>Official brand</x:v>
      </x:c>
      <x:c r="R25" s="3" t="str">
        <x:v>Allies of Skin</x:v>
      </x:c>
      <x:c r="S25" s="13" t="str">
        <x:v>2026-10-20 15:41:11</x:v>
      </x:c>
      <x:c r="T25" s="3" t="str">
        <x:v>USD125 default1.6fl oz single purchase; same PDP routine instructions name48mL. Seven peptides is count;5% ferulic and3% algae complexes do not measure peptides. Market: Official US-facing brand page; USD prices and US shipping context.</x:v>
      </x:c>
      <x:c r="U25" s="3" t="str">
        <x:v>USD125 default1.6fl oz single purchase; same PDP routine instructions name48mL. Seven peptides is count;5% ferulic and3% algae complexes do not measure peptides.</x:v>
      </x:c>
      <x:c r="V25" s="3"/>
      <x:c r="W25" s="3" t="str">
        <x:v>https://us.allies.shop/products/peptides-antioxidants-advanced-firming-daily-treatment</x:v>
      </x:c>
    </x:row>
    <x:row r="26" ht="52" customHeight="1">
      <x:c r="A26" s="3" t="str">
        <x:v>B007</x:v>
      </x:c>
      <x:c r="B26" s="3" t="str">
        <x:v>Allies of Skin</x:v>
      </x:c>
      <x:c r="C26" s="3" t="str">
        <x:v>Retinal0.05% &amp; Peptides Repair Night Cream</x:v>
      </x:c>
      <x:c r="D26" s="3" t="str">
        <x:v>moisturizer</x:v>
      </x:c>
      <x:c r="E26" s="11" t="n">
        <x:v>116</x:v>
      </x:c>
      <x:c r="F26" s="11" t="n">
        <x:v>116</x:v>
      </x:c>
      <x:c r="G26" s="3"/>
      <x:c r="H26" s="3" t="n">
        <x:v>1.6</x:v>
      </x:c>
      <x:c r="I26" s="3" t="str">
        <x:v>US_fl_oz</x:v>
      </x:c>
      <x:c r="J26" s="3" t="n">
        <x:v>47.317647300000004</x:v>
      </x:c>
      <x:c r="K26" s="3" t="str">
        <x:v>mL</x:v>
      </x:c>
      <x:c r="L26" s="3" t="str">
        <x:v>moisturizer mL</x:v>
      </x:c>
      <x:c r="M26" s="11" t="n">
        <x:f>IF(AND(ISNUMBER(E26),E26&gt;0,ISNUMBER(J26),J26&gt;0),E26/J26*30,"")</x:f>
        <x:v>73.54549937650852</x:v>
      </x:c>
      <x:c r="N26" s="11" t="n">
        <x:f>IF(AND(ISNUMBER(F26),F26&gt;0,ISNUMBER(J26),J26&gt;0),F26/J26*30,"")</x:f>
        <x:v>73.54549937650852</x:v>
      </x:c>
      <x:c r="O26" s="11" t="str">
        <x:f>IF(AND(P26="in_stock",ISNUMBER(M26)),M26,"")</x:f>
      </x:c>
      <x:c r="P26" s="3" t="str">
        <x:v>unknown</x:v>
      </x:c>
      <x:c r="Q26" s="3" t="str">
        <x:v>Official brand</x:v>
      </x:c>
      <x:c r="R26" s="3" t="str">
        <x:v>Allies of Skin</x:v>
      </x:c>
      <x:c r="S26" s="13" t="str">
        <x:v>2026-10-20 15:41:11</x:v>
      </x:c>
      <x:c r="T26" s="3" t="str">
        <x:v>USD116 standard1.6fl oz single purchase.0.05% is retinal, not peptide amount; five peptides is count. Market: Official US-facing brand page; USD prices and US shipping context.</x:v>
      </x:c>
      <x:c r="U26" s="3" t="str">
        <x:v>USD116 standard1.6fl oz single purchase.0.05% is retinal, not peptide amount; five peptides is count.</x:v>
      </x:c>
      <x:c r="V26" s="3"/>
      <x:c r="W26" s="3" t="str">
        <x:v>https://us.allies.shop/products/retinal-peptides-repair-night-cream</x:v>
      </x:c>
    </x:row>
    <x:row r="27" ht="52" customHeight="1">
      <x:c r="A27" s="3" t="str">
        <x:v>B014</x:v>
      </x:c>
      <x:c r="B27" s="3" t="str">
        <x:v>Allies of Skin</x:v>
      </x:c>
      <x:c r="C27" s="3" t="str">
        <x:v>Retinal0.1% &amp; Peptides Advanced Repair Night Cream</x:v>
      </x:c>
      <x:c r="D27" s="3" t="str">
        <x:v>moisturizer</x:v>
      </x:c>
      <x:c r="E27" s="11" t="n">
        <x:v>130</x:v>
      </x:c>
      <x:c r="F27" s="11" t="n">
        <x:v>130</x:v>
      </x:c>
      <x:c r="G27" s="3"/>
      <x:c r="H27" s="3" t="n">
        <x:v>1.6</x:v>
      </x:c>
      <x:c r="I27" s="3" t="str">
        <x:v>US_fl_oz</x:v>
      </x:c>
      <x:c r="J27" s="3" t="n">
        <x:v>47.317647300000004</x:v>
      </x:c>
      <x:c r="K27" s="3" t="str">
        <x:v>mL</x:v>
      </x:c>
      <x:c r="L27" s="3" t="str">
        <x:v>moisturizer mL</x:v>
      </x:c>
      <x:c r="M27" s="11" t="n">
        <x:f>IF(AND(ISNUMBER(E27),E27&gt;0,ISNUMBER(J27),J27&gt;0),E27/J27*30,"")</x:f>
        <x:v>82.42168033574231</x:v>
      </x:c>
      <x:c r="N27" s="11" t="n">
        <x:f>IF(AND(ISNUMBER(F27),F27&gt;0,ISNUMBER(J27),J27&gt;0),F27/J27*30,"")</x:f>
        <x:v>82.42168033574231</x:v>
      </x:c>
      <x:c r="O27" s="11" t="str">
        <x:f>IF(AND(P27="in_stock",ISNUMBER(M27)),M27,"")</x:f>
      </x:c>
      <x:c r="P27" s="3" t="str">
        <x:v>unknown</x:v>
      </x:c>
      <x:c r="Q27" s="3" t="str">
        <x:v>Official brand</x:v>
      </x:c>
      <x:c r="R27" s="3" t="str">
        <x:v>Allies of Skin</x:v>
      </x:c>
      <x:c r="S27" s="13" t="str">
        <x:v>2026-10-20 15:43:47</x:v>
      </x:c>
      <x:c r="T27" s="3" t="str">
        <x:v>USD130 default1.6fl oz single purchase, excludes0.67fl oz.0.1% is retinal; six peptides is count. Formula distinct from0.05% cream. Market: Official US-facing brand page; USD, US shipping or US root storefront.</x:v>
      </x:c>
      <x:c r="U27" s="3" t="str">
        <x:v>USD130 default1.6fl oz single purchase, excludes0.67fl oz.0.1% is retinal; six peptides is count. Formula distinct from0.05% cream.</x:v>
      </x:c>
      <x:c r="V27" s="3"/>
      <x:c r="W27" s="3" t="str">
        <x:v>https://us.allies.shop/products/retinal-01-peptides-advanced-repair-night-cream</x:v>
      </x:c>
    </x:row>
    <x:row r="28" ht="78" customHeight="1">
      <x:c r="A28" s="3" t="str">
        <x:v>C054</x:v>
      </x:c>
      <x:c r="B28" s="3" t="str">
        <x:v>AMPLE:N</x:v>
      </x:c>
      <x:c r="C28" s="3" t="str">
        <x:v>Peptide Shot Cream</x:v>
      </x:c>
      <x:c r="D28" s="3" t="str">
        <x:v>moisturizer</x:v>
      </x:c>
      <x:c r="E28" s="11" t="n">
        <x:v>25</x:v>
      </x:c>
      <x:c r="F28" s="11" t="n">
        <x:v>25</x:v>
      </x:c>
      <x:c r="G28" s="3"/>
      <x:c r="H28" s="3" t="n">
        <x:v>60</x:v>
      </x:c>
      <x:c r="I28" s="3" t="str">
        <x:v>mL</x:v>
      </x:c>
      <x:c r="J28" s="3" t="n">
        <x:v>60</x:v>
      </x:c>
      <x:c r="K28" s="3" t="str">
        <x:v>mL</x:v>
      </x:c>
      <x:c r="L28" s="3" t="str">
        <x:v>moisturizer mL</x:v>
      </x:c>
      <x:c r="M28" s="11" t="n">
        <x:f>IF(AND(ISNUMBER(E28),E28&gt;0,ISNUMBER(J28),J28&gt;0),E28/J28*30,"")</x:f>
        <x:v>12.5</x:v>
      </x:c>
      <x:c r="N28" s="11" t="n">
        <x:f>IF(AND(ISNUMBER(F28),F28&gt;0,ISNUMBER(J28),J28&gt;0),F28/J28*30,"")</x:f>
        <x:v>12.5</x:v>
      </x:c>
      <x:c r="O28" s="11" t="str">
        <x:f>IF(AND(P28="in_stock",ISNUMBER(M28)),M28,"")</x:f>
      </x:c>
      <x:c r="P28" s="3" t="str">
        <x:v>unknown</x:v>
      </x:c>
      <x:c r="Q28" s="3" t="str">
        <x:v>US-facing retailer</x:v>
      </x:c>
      <x:c r="R28" s="3" t="str">
        <x:v>YesStyle</x:v>
      </x:c>
      <x:c r="S28" s="13" t="str">
        <x:v>2026-10-20 16:03:09.514000</x:v>
      </x:c>
      <x:c r="T28" s="3" t="str">
        <x:v>Normal public UI with Shipping to United States shows US$25.00 current and US$25.00 reference for 60mL; observation2026-10-20T16:03:09.514Z. No coupon/subscription. Anonymous Pakistan-USD HTML offer explicitly superseded. Market: US-facing YesStyle retailer, United States explicitly selected in normal public UI and USD offer verified. Overseas seller/fulfillment; no domestic inventory or landed-total inference.</x:v>
      </x:c>
      <x:c r="U28" s="3" t="str">
        <x:v>Single standard size matched by product title/options and visible US purchase offer; alternate sizes, refills and bundles excluded.</x:v>
      </x:c>
      <x:c r="V28" s="3"/>
      <x:c r="W28" s="3" t="str">
        <x:v>https://www.yesstyle.com/en/ample-n-peptide-shot-cream-60ml/info.html/pid.1134216731</x:v>
      </x:c>
    </x:row>
    <x:row r="29" ht="78" customHeight="1">
      <x:c r="A29" s="3" t="str">
        <x:v>C048</x:v>
      </x:c>
      <x:c r="B29" s="3" t="str">
        <x:v>APLB</x:v>
      </x:c>
      <x:c r="C29" s="3" t="str">
        <x:v>Azelaic Acid Peptide Facial Cream</x:v>
      </x:c>
      <x:c r="D29" s="3" t="str">
        <x:v>moisturizer</x:v>
      </x:c>
      <x:c r="E29" s="11" t="n">
        <x:v>9.8</x:v>
      </x:c>
      <x:c r="F29" s="11" t="n">
        <x:v>16.61</x:v>
      </x:c>
      <x:c r="G29" s="11" t="n">
        <x:v>9.8</x:v>
      </x:c>
      <x:c r="H29" s="3" t="n">
        <x:v>55</x:v>
      </x:c>
      <x:c r="I29" s="3" t="str">
        <x:v>mL</x:v>
      </x:c>
      <x:c r="J29" s="3" t="n">
        <x:v>55</x:v>
      </x:c>
      <x:c r="K29" s="3" t="str">
        <x:v>mL</x:v>
      </x:c>
      <x:c r="L29" s="3" t="str">
        <x:v>moisturizer mL</x:v>
      </x:c>
      <x:c r="M29" s="11" t="n">
        <x:f>IF(AND(ISNUMBER(E29),E29&gt;0,ISNUMBER(J29),J29&gt;0),E29/J29*30,"")</x:f>
        <x:v>5.345454545454546</x:v>
      </x:c>
      <x:c r="N29" s="11" t="n">
        <x:f>IF(AND(ISNUMBER(F29),F29&gt;0,ISNUMBER(J29),J29&gt;0),F29/J29*30,"")</x:f>
        <x:v>9.06</x:v>
      </x:c>
      <x:c r="O29" s="11" t="str">
        <x:f>IF(AND(P29="in_stock",ISNUMBER(M29)),M29,"")</x:f>
      </x:c>
      <x:c r="P29" s="3" t="str">
        <x:v>unknown</x:v>
      </x:c>
      <x:c r="Q29" s="3" t="str">
        <x:v>US-facing retailer</x:v>
      </x:c>
      <x:c r="R29" s="3" t="str">
        <x:v>YesStyle</x:v>
      </x:c>
      <x:c r="S29" s="13" t="str">
        <x:v>2026-10-20 16:01:14.329000</x:v>
      </x:c>
      <x:c r="T29" s="3" t="str">
        <x:v>Normal public UI with Shipping to United States shows US$9.80 current and US$16.61 reference for 55mL; observation2026-10-20T16:01:14.329Z. No coupon/subscription. Anonymous Pakistan-USD HTML offer explicitly superseded. Market: US-facing YesStyle retailer, United States explicitly selected in normal public UI and USD offer verified. Overseas seller/fulfillment; no domestic inventory or landed-total inference.</x:v>
      </x:c>
      <x:c r="U29" s="3" t="str">
        <x:v>Single standard size matched by product title/options and visible US purchase offer; alternate sizes, refills and bundles excluded.</x:v>
      </x:c>
      <x:c r="V29" s="3"/>
      <x:c r="W29" s="3" t="str">
        <x:v>https://www.yesstyle.com/en/aplb-azelaic-acid-peptide-facial-cream-55ml/info.html/pid.1130147912</x:v>
      </x:c>
    </x:row>
    <x:row r="30" ht="78" customHeight="1">
      <x:c r="A30" s="3" t="str">
        <x:v>C050</x:v>
      </x:c>
      <x:c r="B30" s="3" t="str">
        <x:v>APLB</x:v>
      </x:c>
      <x:c r="C30" s="3" t="str">
        <x:v>Collagen EGF Peptide Facial Cream</x:v>
      </x:c>
      <x:c r="D30" s="3" t="str">
        <x:v>moisturizer</x:v>
      </x:c>
      <x:c r="E30" s="11" t="n">
        <x:v>9.8</x:v>
      </x:c>
      <x:c r="F30" s="11" t="n">
        <x:v>16.61</x:v>
      </x:c>
      <x:c r="G30" s="11" t="n">
        <x:v>9.8</x:v>
      </x:c>
      <x:c r="H30" s="3" t="n">
        <x:v>55</x:v>
      </x:c>
      <x:c r="I30" s="3" t="str">
        <x:v>mL</x:v>
      </x:c>
      <x:c r="J30" s="3" t="n">
        <x:v>55</x:v>
      </x:c>
      <x:c r="K30" s="3" t="str">
        <x:v>mL</x:v>
      </x:c>
      <x:c r="L30" s="3" t="str">
        <x:v>moisturizer mL</x:v>
      </x:c>
      <x:c r="M30" s="11" t="n">
        <x:f>IF(AND(ISNUMBER(E30),E30&gt;0,ISNUMBER(J30),J30&gt;0),E30/J30*30,"")</x:f>
        <x:v>5.345454545454546</x:v>
      </x:c>
      <x:c r="N30" s="11" t="n">
        <x:f>IF(AND(ISNUMBER(F30),F30&gt;0,ISNUMBER(J30),J30&gt;0),F30/J30*30,"")</x:f>
        <x:v>9.06</x:v>
      </x:c>
      <x:c r="O30" s="11" t="str">
        <x:f>IF(AND(P30="in_stock",ISNUMBER(M30)),M30,"")</x:f>
      </x:c>
      <x:c r="P30" s="3" t="str">
        <x:v>unknown</x:v>
      </x:c>
      <x:c r="Q30" s="3" t="str">
        <x:v>US-facing retailer</x:v>
      </x:c>
      <x:c r="R30" s="3" t="str">
        <x:v>YesStyle</x:v>
      </x:c>
      <x:c r="S30" s="13" t="str">
        <x:v>2026-10-20 16:01:30.018000</x:v>
      </x:c>
      <x:c r="T30" s="3" t="str">
        <x:v>Normal public UI with Shipping to United States shows US$9.80 current and US$16.61 reference for 55mL; observation2026-10-20T16:01:30.018Z. No coupon/subscription. Anonymous Pakistan-USD HTML offer explicitly superseded. Market: US-facing YesStyle retailer, United States explicitly selected in normal public UI and USD offer verified. Overseas seller/fulfillment; no domestic inventory or landed-total inference.</x:v>
      </x:c>
      <x:c r="U30" s="3" t="str">
        <x:v>Single standard size matched by product title/options and visible US purchase offer; alternate sizes, refills and bundles excluded.</x:v>
      </x:c>
      <x:c r="V30" s="3"/>
      <x:c r="W30" s="3" t="str">
        <x:v>https://www.yesstyle.com/en/aplb-collagen-egf-peptide-facial-cream-55ml/info.html/pid.1125409755</x:v>
      </x:c>
    </x:row>
    <x:row r="31" ht="39" customHeight="1">
      <x:c r="A31" s="3" t="str">
        <x:v>B010</x:v>
      </x:c>
      <x:c r="B31" s="3" t="str">
        <x:v>Biossance</x:v>
      </x:c>
      <x:c r="C31" s="3" t="str">
        <x:v>Squalane + Ectoin Overnight Rescue</x:v>
      </x:c>
      <x:c r="D31" s="3" t="str">
        <x:v>moisturizer</x:v>
      </x:c>
      <x:c r="E31" s="11" t="n">
        <x:v>70</x:v>
      </x:c>
      <x:c r="F31" s="11" t="n">
        <x:v>70</x:v>
      </x:c>
      <x:c r="G31" s="3"/>
      <x:c r="H31" s="3" t="n">
        <x:v>50</x:v>
      </x:c>
      <x:c r="I31" s="3" t="str">
        <x:v>mL</x:v>
      </x:c>
      <x:c r="J31" s="3" t="n">
        <x:v>50</x:v>
      </x:c>
      <x:c r="K31" s="3" t="str">
        <x:v>mL</x:v>
      </x:c>
      <x:c r="L31" s="3" t="str">
        <x:v>moisturizer mL</x:v>
      </x:c>
      <x:c r="M31" s="11" t="n">
        <x:f>IF(AND(ISNUMBER(E31),E31&gt;0,ISNUMBER(J31),J31&gt;0),E31/J31*30,"")</x:f>
        <x:v>42</x:v>
      </x:c>
      <x:c r="N31" s="11" t="n">
        <x:f>IF(AND(ISNUMBER(F31),F31&gt;0,ISNUMBER(J31),J31&gt;0),F31/J31*30,"")</x:f>
        <x:v>42</x:v>
      </x:c>
      <x:c r="O31" s="11" t="n">
        <x:f>IF(AND(P31="in_stock",ISNUMBER(M31)),M31,"")</x:f>
        <x:v>42</x:v>
      </x:c>
      <x:c r="P31" s="3" t="str">
        <x:v>in_stock</x:v>
      </x:c>
      <x:c r="Q31" s="3" t="str">
        <x:v>Official brand</x:v>
      </x:c>
      <x:c r="R31" s="3" t="str">
        <x:v>Biossance</x:v>
      </x:c>
      <x:c r="S31" s="13" t="str">
        <x:v>2026-10-20 15:41:11</x:v>
      </x:c>
      <x:c r="T31" s="3" t="str">
        <x:v>USD70 and printed50ml/1.6oz on PDP. Metric quantity preferred. Market: Official US-facing brand page; USD prices and US shipping context.</x:v>
      </x:c>
      <x:c r="U31" s="3" t="str">
        <x:v>USD70 and printed50ml/1.6oz on PDP. Metric quantity preferred.</x:v>
      </x:c>
      <x:c r="V31" s="3"/>
      <x:c r="W31" s="3" t="str">
        <x:v>https://www.biossance.com/p/squalane-plus-ectoin-overnight-rescue/15065083/</x:v>
      </x:c>
    </x:row>
    <x:row r="32" ht="52" customHeight="1">
      <x:c r="A32" s="3" t="str">
        <x:v>P17</x:v>
      </x:c>
      <x:c r="B32" s="3" t="str">
        <x:v>Biossance</x:v>
      </x:c>
      <x:c r="C32" s="3" t="str">
        <x:v>Squalane + Growth Factor and Peptide Firming Moisturizer</x:v>
      </x:c>
      <x:c r="D32" s="3" t="str">
        <x:v>moisturizer</x:v>
      </x:c>
      <x:c r="E32" s="11" t="n">
        <x:v>64</x:v>
      </x:c>
      <x:c r="F32" s="11" t="n">
        <x:v>64</x:v>
      </x:c>
      <x:c r="G32" s="3"/>
      <x:c r="H32" s="3" t="n">
        <x:v>50</x:v>
      </x:c>
      <x:c r="I32" s="3" t="str">
        <x:v>mL</x:v>
      </x:c>
      <x:c r="J32" s="3" t="n">
        <x:v>50</x:v>
      </x:c>
      <x:c r="K32" s="3" t="str">
        <x:v>mL</x:v>
      </x:c>
      <x:c r="L32" s="3" t="str">
        <x:v>moisturizer mL</x:v>
      </x:c>
      <x:c r="M32" s="11" t="n">
        <x:f>IF(AND(ISNUMBER(E32),E32&gt;0,ISNUMBER(J32),J32&gt;0),E32/J32*30,"")</x:f>
        <x:v>38.4</x:v>
      </x:c>
      <x:c r="N32" s="11" t="n">
        <x:f>IF(AND(ISNUMBER(F32),F32&gt;0,ISNUMBER(J32),J32&gt;0),F32/J32*30,"")</x:f>
        <x:v>38.4</x:v>
      </x:c>
      <x:c r="O32" s="11" t="n">
        <x:f>IF(AND(P32="in_stock",ISNUMBER(M32)),M32,"")</x:f>
        <x:v>38.4</x:v>
      </x:c>
      <x:c r="P32" s="3" t="str">
        <x:v>in_stock</x:v>
      </x:c>
      <x:c r="Q32" s="3" t="str">
        <x:v>Official brand</x:v>
      </x:c>
      <x:c r="R32" s="3" t="str">
        <x:v>Biossance</x:v>
      </x:c>
      <x:c r="S32" s="13" t="str">
        <x:v>2026-10-20 15:18:07</x:v>
      </x:c>
      <x:c r="T32" s="3" t="str">
        <x:v>$64, Full Size50mL and In stock / dispatched within24hours appear together. Market: US</x:v>
      </x:c>
      <x:c r="U32" s="3" t="str">
        <x:v>Current official peptide-marketed facial moisturizer, replacing uncertain planned title; full size50mL/1.7oz explicitly printed in PDP text. Firm &amp; Lift Dual product is a separate serum.</x:v>
      </x:c>
      <x:c r="V32" s="3"/>
      <x:c r="W32" s="3" t="str">
        <x:v>https://www.biossance.com/p/squalane-plus-growth-factor-and-peptide-firming-moisturizer/16684923/</x:v>
      </x:c>
    </x:row>
    <x:row r="33" ht="39" customHeight="1">
      <x:c r="A33" s="3" t="str">
        <x:v>B048</x:v>
      </x:c>
      <x:c r="B33" s="3" t="str">
        <x:v>Charlotte Tilbury</x:v>
      </x:c>
      <x:c r="C33" s="3" t="str">
        <x:v>Charlotte's Magic Cream (2026 Recoverstem formula)</x:v>
      </x:c>
      <x:c r="D33" s="3" t="str">
        <x:v>moisturizer</x:v>
      </x:c>
      <x:c r="E33" s="11" t="n">
        <x:v>105</x:v>
      </x:c>
      <x:c r="F33" s="11" t="n">
        <x:v>105</x:v>
      </x:c>
      <x:c r="G33" s="3"/>
      <x:c r="H33" s="3" t="n">
        <x:v>50</x:v>
      </x:c>
      <x:c r="I33" s="3" t="str">
        <x:v>mL</x:v>
      </x:c>
      <x:c r="J33" s="3" t="n">
        <x:v>50</x:v>
      </x:c>
      <x:c r="K33" s="3" t="str">
        <x:v>mL</x:v>
      </x:c>
      <x:c r="L33" s="3" t="str">
        <x:v>moisturizer mL</x:v>
      </x:c>
      <x:c r="M33" s="11" t="n">
        <x:f>IF(AND(ISNUMBER(E33),E33&gt;0,ISNUMBER(J33),J33&gt;0),E33/J33*30,"")</x:f>
        <x:v>63</x:v>
      </x:c>
      <x:c r="N33" s="11" t="n">
        <x:f>IF(AND(ISNUMBER(F33),F33&gt;0,ISNUMBER(J33),J33&gt;0),F33/J33*30,"")</x:f>
        <x:v>63</x:v>
      </x:c>
      <x:c r="O33" s="11" t="n">
        <x:f>IF(AND(P33="in_stock",ISNUMBER(M33)),M33,"")</x:f>
        <x:v>63</x:v>
      </x:c>
      <x:c r="P33" s="3" t="str">
        <x:v>in_stock</x:v>
      </x:c>
      <x:c r="Q33" s="3" t="str">
        <x:v>Official brand</x:v>
      </x:c>
      <x:c r="R33" s="3" t="str">
        <x:v>Charlotte Tilbury</x:v>
      </x:c>
      <x:c r="S33" s="13" t="str">
        <x:v>2026-10-20 15:58:42</x:v>
      </x:c>
      <x:c r="T33" s="3" t="str">
        <x:v>Native USselected50mL USD105; matching AddtoBag enabled, subscription excluded. Market: Official US storefront; USD, US shipping or country selector.</x:v>
      </x:c>
      <x:c r="U33" s="3" t="str">
        <x:v>Native USselected50mL USD105; matching AddtoBag enabled, subscription excluded.</x:v>
      </x:c>
      <x:c r="V33" s="3"/>
      <x:c r="W33" s="3" t="str">
        <x:v>https://www.charlottetilbury.com/us/product/charlottes-magic-cream</x:v>
      </x:c>
    </x:row>
    <x:row r="34" ht="39" customHeight="1">
      <x:c r="A34" s="3" t="str">
        <x:v>B050</x:v>
      </x:c>
      <x:c r="B34" s="3" t="str">
        <x:v>Charlotte Tilbury</x:v>
      </x:c>
      <x:c r="C34" s="3" t="str">
        <x:v>Charlotte's Magic Water Cream</x:v>
      </x:c>
      <x:c r="D34" s="3" t="str">
        <x:v>moisturizer</x:v>
      </x:c>
      <x:c r="E34" s="11" t="n">
        <x:v>105</x:v>
      </x:c>
      <x:c r="F34" s="11" t="n">
        <x:v>105</x:v>
      </x:c>
      <x:c r="G34" s="3"/>
      <x:c r="H34" s="3" t="n">
        <x:v>50</x:v>
      </x:c>
      <x:c r="I34" s="3" t="str">
        <x:v>mL</x:v>
      </x:c>
      <x:c r="J34" s="3" t="n">
        <x:v>50</x:v>
      </x:c>
      <x:c r="K34" s="3" t="str">
        <x:v>mL</x:v>
      </x:c>
      <x:c r="L34" s="3" t="str">
        <x:v>moisturizer mL</x:v>
      </x:c>
      <x:c r="M34" s="11" t="n">
        <x:f>IF(AND(ISNUMBER(E34),E34&gt;0,ISNUMBER(J34),J34&gt;0),E34/J34*30,"")</x:f>
        <x:v>63</x:v>
      </x:c>
      <x:c r="N34" s="11" t="n">
        <x:f>IF(AND(ISNUMBER(F34),F34&gt;0,ISNUMBER(J34),J34&gt;0),F34/J34*30,"")</x:f>
        <x:v>63</x:v>
      </x:c>
      <x:c r="O34" s="11" t="n">
        <x:f>IF(AND(P34="in_stock",ISNUMBER(M34)),M34,"")</x:f>
        <x:v>63</x:v>
      </x:c>
      <x:c r="P34" s="3" t="str">
        <x:v>in_stock</x:v>
      </x:c>
      <x:c r="Q34" s="3" t="str">
        <x:v>Official brand</x:v>
      </x:c>
      <x:c r="R34" s="3" t="str">
        <x:v>Charlotte Tilbury</x:v>
      </x:c>
      <x:c r="S34" s="13" t="str">
        <x:v>2026-10-20 15:58:42</x:v>
      </x:c>
      <x:c r="T34" s="3" t="str">
        <x:v>Native USselected50mL USD105; matching AddtoBag enabled, subscription excluded. Market: Official US storefront; USD, US shipping or country selector.</x:v>
      </x:c>
      <x:c r="U34" s="3" t="str">
        <x:v>Native USselected50mL USD105; matching AddtoBag enabled, subscription excluded.</x:v>
      </x:c>
      <x:c r="V34" s="3"/>
      <x:c r="W34" s="3" t="str">
        <x:v>https://www.charlottetilbury.com/us/product/charlottes-magic-water-cream</x:v>
      </x:c>
    </x:row>
    <x:row r="35" ht="65" customHeight="1">
      <x:c r="A35" s="3" t="str">
        <x:v>A028</x:v>
      </x:c>
      <x:c r="B35" s="3" t="str">
        <x:v>Cocokind</x:v>
      </x:c>
      <x:c r="C35" s="3" t="str">
        <x:v>electrolyte water cream</x:v>
      </x:c>
      <x:c r="D35" s="3" t="str">
        <x:v>moisturizer</x:v>
      </x:c>
      <x:c r="E35" s="11" t="n">
        <x:v>20</x:v>
      </x:c>
      <x:c r="F35" s="11" t="n">
        <x:v>20</x:v>
      </x:c>
      <x:c r="G35" s="3"/>
      <x:c r="H35" s="3" t="n">
        <x:v>50</x:v>
      </x:c>
      <x:c r="I35" s="3" t="str">
        <x:v>mL</x:v>
      </x:c>
      <x:c r="J35" s="3" t="n">
        <x:v>50</x:v>
      </x:c>
      <x:c r="K35" s="3" t="str">
        <x:v>mL</x:v>
      </x:c>
      <x:c r="L35" s="3" t="str">
        <x:v>moisturizer mL</x:v>
      </x:c>
      <x:c r="M35" s="11" t="n">
        <x:f>IF(AND(ISNUMBER(E35),E35&gt;0,ISNUMBER(J35),J35&gt;0),E35/J35*30,"")</x:f>
        <x:v>12</x:v>
      </x:c>
      <x:c r="N35" s="11" t="n">
        <x:f>IF(AND(ISNUMBER(F35),F35&gt;0,ISNUMBER(J35),J35&gt;0),F35/J35*30,"")</x:f>
        <x:v>12</x:v>
      </x:c>
      <x:c r="O35" s="11" t="n">
        <x:f>IF(AND(P35="in_stock",ISNUMBER(M35)),M35,"")</x:f>
        <x:v>12</x:v>
      </x:c>
      <x:c r="P35" s="3" t="str">
        <x:v>in_stock</x:v>
      </x:c>
      <x:c r="Q35" s="3" t="str">
        <x:v>Official brand</x:v>
      </x:c>
      <x:c r="R35" s="3" t="str">
        <x:v>Cocokind</x:v>
      </x:c>
      <x:c r="S35" s="13" t="str">
        <x:v>2026-10-20 15:39:53.331000</x:v>
      </x:c>
      <x:c r="T35" s="3" t="str">
        <x:v>Current public product page and product-specific official public feed variant44021874884784 advertiseUSD20.00; referenceUSD20.00. Pack quantity 50 mL; no coupon/subscription basis. Market: Official US-facing product page; matching public USD offer and US shipping/store context reviewed.</x:v>
      </x:c>
      <x:c r="U35" s="3" t="str">
        <x:v>Standard single formulation; variant44021874884784, Default Title. Quantity from product details; variant feed price matched to same product. Coupons and subscription prices excluded. Current official linked package image visually inspected; printed metric used where legible.</x:v>
      </x:c>
      <x:c r="V35" s="3"/>
      <x:c r="W35" s="3" t="str">
        <x:v>https://www.cocokind.com/products/electrolyte-water-cream</x:v>
      </x:c>
    </x:row>
    <x:row r="36" ht="65" customHeight="1">
      <x:c r="A36" s="3" t="str">
        <x:v>A006</x:v>
      </x:c>
      <x:c r="B36" s="3" t="str">
        <x:v>Cocokind</x:v>
      </x:c>
      <x:c r="C36" s="3" t="str">
        <x:v>resurrection polypeptide cream</x:v>
      </x:c>
      <x:c r="D36" s="3" t="str">
        <x:v>moisturizer</x:v>
      </x:c>
      <x:c r="E36" s="11" t="n">
        <x:v>27</x:v>
      </x:c>
      <x:c r="F36" s="11" t="n">
        <x:v>27</x:v>
      </x:c>
      <x:c r="G36" s="3"/>
      <x:c r="H36" s="3" t="n">
        <x:v>50</x:v>
      </x:c>
      <x:c r="I36" s="3" t="str">
        <x:v>mL</x:v>
      </x:c>
      <x:c r="J36" s="3" t="n">
        <x:v>50</x:v>
      </x:c>
      <x:c r="K36" s="3" t="str">
        <x:v>mL</x:v>
      </x:c>
      <x:c r="L36" s="3" t="str">
        <x:v>moisturizer mL</x:v>
      </x:c>
      <x:c r="M36" s="11" t="n">
        <x:f>IF(AND(ISNUMBER(E36),E36&gt;0,ISNUMBER(J36),J36&gt;0),E36/J36*30,"")</x:f>
        <x:v>16.200000000000003</x:v>
      </x:c>
      <x:c r="N36" s="11" t="n">
        <x:f>IF(AND(ISNUMBER(F36),F36&gt;0,ISNUMBER(J36),J36&gt;0),F36/J36*30,"")</x:f>
        <x:v>16.200000000000003</x:v>
      </x:c>
      <x:c r="O36" s="11" t="n">
        <x:f>IF(AND(P36="in_stock",ISNUMBER(M36)),M36,"")</x:f>
        <x:v>16.200000000000003</x:v>
      </x:c>
      <x:c r="P36" s="3" t="str">
        <x:v>in_stock</x:v>
      </x:c>
      <x:c r="Q36" s="3" t="str">
        <x:v>Official brand</x:v>
      </x:c>
      <x:c r="R36" s="3" t="str">
        <x:v>Cocokind</x:v>
      </x:c>
      <x:c r="S36" s="13" t="str">
        <x:v>2026-10-20 15:39:58.399000</x:v>
      </x:c>
      <x:c r="T36" s="3" t="str">
        <x:v>Current public product page and product-specific official public feed variant44196706451632 advertiseUSD27.00; referenceUSD27.00. Pack quantity 50 mL; no coupon/subscription basis. Market: Official US-facing product page; matching public USD offer and US shipping/store context reviewed.</x:v>
      </x:c>
      <x:c r="U36" s="3" t="str">
        <x:v>Standard single formulation; variant44196706451632, Default Title. Quantity from product details; variant feed price matched to same product. Coupons and subscription prices excluded. Current official linked package image visually inspected; printed metric used where legible.</x:v>
      </x:c>
      <x:c r="V36" s="3"/>
      <x:c r="W36" s="3" t="str">
        <x:v>https://www.cocokind.com/products/resurrection-polypeptide-cream</x:v>
      </x:c>
    </x:row>
    <x:row r="37" ht="52" customHeight="1">
      <x:c r="A37" s="3" t="str">
        <x:v>C001</x:v>
      </x:c>
      <x:c r="B37" s="3" t="str">
        <x:v>COSRX</x:v>
      </x:c>
      <x:c r="C37" s="3" t="str">
        <x:v>The Blue Peptide Bakuchiol Plump Bounce Cream</x:v>
      </x:c>
      <x:c r="D37" s="3" t="str">
        <x:v>moisturizer</x:v>
      </x:c>
      <x:c r="E37" s="11" t="n">
        <x:v>28</x:v>
      </x:c>
      <x:c r="F37" s="11" t="n">
        <x:v>28</x:v>
      </x:c>
      <x:c r="G37" s="3"/>
      <x:c r="H37" s="3" t="n">
        <x:v>50</x:v>
      </x:c>
      <x:c r="I37" s="3" t="str">
        <x:v>mL</x:v>
      </x:c>
      <x:c r="J37" s="3" t="n">
        <x:v>50</x:v>
      </x:c>
      <x:c r="K37" s="3" t="str">
        <x:v>mL</x:v>
      </x:c>
      <x:c r="L37" s="3" t="str">
        <x:v>moisturizer mL</x:v>
      </x:c>
      <x:c r="M37" s="11" t="n">
        <x:f>IF(AND(ISNUMBER(E37),E37&gt;0,ISNUMBER(J37),J37&gt;0),E37/J37*30,"")</x:f>
        <x:v>16.8</x:v>
      </x:c>
      <x:c r="N37" s="11" t="n">
        <x:f>IF(AND(ISNUMBER(F37),F37&gt;0,ISNUMBER(J37),J37&gt;0),F37/J37*30,"")</x:f>
        <x:v>16.8</x:v>
      </x:c>
      <x:c r="O37" s="11" t="n">
        <x:f>IF(AND(P37="in_stock",ISNUMBER(M37)),M37,"")</x:f>
        <x:v>16.8</x:v>
      </x:c>
      <x:c r="P37" s="3" t="str">
        <x:v>in_stock</x:v>
      </x:c>
      <x:c r="Q37" s="3" t="str">
        <x:v>Official brand</x:v>
      </x:c>
      <x:c r="R37" s="3" t="str">
        <x:v>COSRX</x:v>
      </x:c>
      <x:c r="S37" s="13" t="str">
        <x:v>2026-10-20 15:39:36.298000</x:v>
      </x:c>
      <x:c r="T37" s="3" t="str">
        <x:v>28 USD paired with stated size in product section and/or selected public variant offer; excludes subscriptions/codes. Market: Official global USD store; official shipping policy explicitly lists United States among deliverable countries.</x:v>
      </x:c>
      <x:c r="U37" s="3" t="str">
        <x:v>Single/default standard full size; metric size printed on product page.</x:v>
      </x:c>
      <x:c r="V37" s="3"/>
      <x:c r="W37" s="3" t="str">
        <x:v>https://www.cosrx.com/products/the-blue-peptide-bakuchiol-plump-bounce-cream</x:v>
      </x:c>
    </x:row>
    <x:row r="38" ht="52" customHeight="1">
      <x:c r="A38" s="3" t="str">
        <x:v>B029</x:v>
      </x:c>
      <x:c r="B38" s="3" t="str">
        <x:v>Dermalogica</x:v>
      </x:c>
      <x:c r="C38" s="3" t="str">
        <x:v>Pro-Collagen Banking Water Cream</x:v>
      </x:c>
      <x:c r="D38" s="3" t="str">
        <x:v>moisturizer</x:v>
      </x:c>
      <x:c r="E38" s="11" t="n">
        <x:v>76</x:v>
      </x:c>
      <x:c r="F38" s="11" t="n">
        <x:v>76</x:v>
      </x:c>
      <x:c r="G38" s="3"/>
      <x:c r="H38" s="3" t="n">
        <x:v>50</x:v>
      </x:c>
      <x:c r="I38" s="3" t="str">
        <x:v>mL</x:v>
      </x:c>
      <x:c r="J38" s="3" t="n">
        <x:v>50</x:v>
      </x:c>
      <x:c r="K38" s="3" t="str">
        <x:v>mL</x:v>
      </x:c>
      <x:c r="L38" s="3" t="str">
        <x:v>moisturizer mL</x:v>
      </x:c>
      <x:c r="M38" s="11" t="n">
        <x:f>IF(AND(ISNUMBER(E38),E38&gt;0,ISNUMBER(J38),J38&gt;0),E38/J38*30,"")</x:f>
        <x:v>45.6</x:v>
      </x:c>
      <x:c r="N38" s="11" t="n">
        <x:f>IF(AND(ISNUMBER(F38),F38&gt;0,ISNUMBER(J38),J38&gt;0),F38/J38*30,"")</x:f>
        <x:v>45.6</x:v>
      </x:c>
      <x:c r="O38" s="11" t="n">
        <x:f>IF(AND(P38="in_stock",ISNUMBER(M38)),M38,"")</x:f>
        <x:v>45.6</x:v>
      </x:c>
      <x:c r="P38" s="3" t="str">
        <x:v>in_stock</x:v>
      </x:c>
      <x:c r="Q38" s="3" t="str">
        <x:v>Official brand</x:v>
      </x:c>
      <x:c r="R38" s="3" t="str">
        <x:v>Dermalogica</x:v>
      </x:c>
      <x:c r="S38" s="13" t="str">
        <x:v>2026-10-20 15:49:53</x:v>
      </x:c>
      <x:c r="T38" s="3" t="str">
        <x:v>Native USselected1.7oz USD76, enabledAddToCart;USD19 installment excluded. Root independently viewed matching linked official package printing 50mL; supersedes ambiguous oz. Market: Official US-facing storefront; USD and US shipping/country selector.</x:v>
      </x:c>
      <x:c r="U38" s="3" t="str">
        <x:v>Native USselected1.7oz USD76, enabledAddToCart;USD19 installment excluded. Root independently viewed matching linked official package printing 50mL; supersedes ambiguous oz.</x:v>
      </x:c>
      <x:c r="V38" s="3"/>
      <x:c r="W38" s="3" t="str">
        <x:v>https://www.dermalogica.com/products/pro-collagen-banking-water-cream</x:v>
      </x:c>
    </x:row>
    <x:row r="39" ht="52" customHeight="1">
      <x:c r="A39" s="3" t="str">
        <x:v>B016</x:v>
      </x:c>
      <x:c r="B39" s="3" t="str">
        <x:v>Dieux</x:v>
      </x:c>
      <x:c r="C39" s="3" t="str">
        <x:v>Air Angel Peptide Plumping Gel Cream</x:v>
      </x:c>
      <x:c r="D39" s="3" t="str">
        <x:v>moisturizer</x:v>
      </x:c>
      <x:c r="E39" s="11" t="n">
        <x:v>34</x:v>
      </x:c>
      <x:c r="F39" s="11" t="n">
        <x:v>34</x:v>
      </x:c>
      <x:c r="G39" s="3"/>
      <x:c r="H39" s="3" t="n">
        <x:v>50</x:v>
      </x:c>
      <x:c r="I39" s="3" t="str">
        <x:v>mL</x:v>
      </x:c>
      <x:c r="J39" s="3" t="n">
        <x:v>50</x:v>
      </x:c>
      <x:c r="K39" s="3" t="str">
        <x:v>mL</x:v>
      </x:c>
      <x:c r="L39" s="3" t="str">
        <x:v>moisturizer mL</x:v>
      </x:c>
      <x:c r="M39" s="11" t="n">
        <x:f>IF(AND(ISNUMBER(E39),E39&gt;0,ISNUMBER(J39),J39&gt;0),E39/J39*30,"")</x:f>
        <x:v>20.400000000000002</x:v>
      </x:c>
      <x:c r="N39" s="11" t="n">
        <x:f>IF(AND(ISNUMBER(F39),F39&gt;0,ISNUMBER(J39),J39&gt;0),F39/J39*30,"")</x:f>
        <x:v>20.400000000000002</x:v>
      </x:c>
      <x:c r="O39" s="11" t="n">
        <x:f>IF(AND(P39="in_stock",ISNUMBER(M39)),M39,"")</x:f>
        <x:v>20.400000000000002</x:v>
      </x:c>
      <x:c r="P39" s="3" t="str">
        <x:v>in_stock</x:v>
      </x:c>
      <x:c r="Q39" s="3" t="str">
        <x:v>Official brand</x:v>
      </x:c>
      <x:c r="R39" s="3" t="str">
        <x:v>Dieux</x:v>
      </x:c>
      <x:c r="S39" s="13" t="str">
        <x:v>2026-10-20 15:43:47</x:v>
      </x:c>
      <x:c r="T39" s="3" t="str">
        <x:v>USD34 full50mL main/stickyPDP. Two firming peptides is count;1% collagen amino acid blend not counted as peptide amount. Market: Official US-facing brand page; USD, US shipping or US root storefront.</x:v>
      </x:c>
      <x:c r="U39" s="3" t="str">
        <x:v>USD34 full50mL main/stickyPDP. Two firming peptides is count;1% collagen amino acid blend not counted as peptide amount.</x:v>
      </x:c>
      <x:c r="V39" s="3"/>
      <x:c r="W39" s="3" t="str">
        <x:v>https://www.dieuxskin.com/products/air-angel</x:v>
      </x:c>
    </x:row>
    <x:row r="40" ht="52" customHeight="1">
      <x:c r="A40" s="3" t="str">
        <x:v>B015</x:v>
      </x:c>
      <x:c r="B40" s="3" t="str">
        <x:v>Dieux</x:v>
      </x:c>
      <x:c r="C40" s="3" t="str">
        <x:v>Instant Angel</x:v>
      </x:c>
      <x:c r="D40" s="3" t="str">
        <x:v>moisturizer</x:v>
      </x:c>
      <x:c r="E40" s="11" t="n">
        <x:v>45</x:v>
      </x:c>
      <x:c r="F40" s="11" t="n">
        <x:v>45</x:v>
      </x:c>
      <x:c r="G40" s="3"/>
      <x:c r="H40" s="3" t="n">
        <x:v>50</x:v>
      </x:c>
      <x:c r="I40" s="3" t="str">
        <x:v>mL</x:v>
      </x:c>
      <x:c r="J40" s="3" t="n">
        <x:v>50</x:v>
      </x:c>
      <x:c r="K40" s="3" t="str">
        <x:v>mL</x:v>
      </x:c>
      <x:c r="L40" s="3" t="str">
        <x:v>moisturizer mL</x:v>
      </x:c>
      <x:c r="M40" s="11" t="n">
        <x:f>IF(AND(ISNUMBER(E40),E40&gt;0,ISNUMBER(J40),J40&gt;0),E40/J40*30,"")</x:f>
        <x:v>27</x:v>
      </x:c>
      <x:c r="N40" s="11" t="n">
        <x:f>IF(AND(ISNUMBER(F40),F40&gt;0,ISNUMBER(J40),J40&gt;0),F40/J40*30,"")</x:f>
        <x:v>27</x:v>
      </x:c>
      <x:c r="O40" s="11" t="n">
        <x:f>IF(AND(P40="in_stock",ISNUMBER(M40)),M40,"")</x:f>
        <x:v>27</x:v>
      </x:c>
      <x:c r="P40" s="3" t="str">
        <x:v>in_stock</x:v>
      </x:c>
      <x:c r="Q40" s="3" t="str">
        <x:v>Official brand</x:v>
      </x:c>
      <x:c r="R40" s="3" t="str">
        <x:v>Dieux</x:v>
      </x:c>
      <x:c r="S40" s="13" t="str">
        <x:v>2026-10-20 15:43:47</x:v>
      </x:c>
      <x:c r="T40" s="3" t="str">
        <x:v>Main and sticky PDP USD45 full50mL.25mL and100mL sizes excluded.0.5% Dipalmitoyl Hydroxyproline is an amino-acid derivative, not treated as individual peptide concentration. Market: Official US-facing brand page; USD, US shipping or US root storefront.</x:v>
      </x:c>
      <x:c r="U40" s="3" t="str">
        <x:v>Main and sticky PDP USD45 full50mL.25mL and100mL sizes excluded.0.5% Dipalmitoyl Hydroxyproline is an amino-acid derivative, not treated as individual peptide concentration.</x:v>
      </x:c>
      <x:c r="V40" s="3"/>
      <x:c r="W40" s="3" t="str">
        <x:v>https://www.dieuxskin.com/products/instant-angel</x:v>
      </x:c>
    </x:row>
    <x:row r="41" ht="39" customHeight="1">
      <x:c r="A41" s="3" t="str">
        <x:v>B026</x:v>
      </x:c>
      <x:c r="B41" s="3" t="str">
        <x:v>Dr Dennis Gross</x:v>
      </x:c>
      <x:c r="C41" s="3" t="str">
        <x:v>DermInfusions Blur + Repair Moisturizer Cream with Hyaluronic Acid</x:v>
      </x:c>
      <x:c r="D41" s="3" t="str">
        <x:v>moisturizer</x:v>
      </x:c>
      <x:c r="E41" s="11" t="n">
        <x:v>72</x:v>
      </x:c>
      <x:c r="F41" s="11" t="n">
        <x:v>72</x:v>
      </x:c>
      <x:c r="G41" s="3"/>
      <x:c r="H41" s="3" t="n">
        <x:v>50</x:v>
      </x:c>
      <x:c r="I41" s="3" t="str">
        <x:v>mL</x:v>
      </x:c>
      <x:c r="J41" s="3" t="n">
        <x:v>50</x:v>
      </x:c>
      <x:c r="K41" s="3" t="str">
        <x:v>mL</x:v>
      </x:c>
      <x:c r="L41" s="3" t="str">
        <x:v>moisturizer mL</x:v>
      </x:c>
      <x:c r="M41" s="11" t="n">
        <x:f>IF(AND(ISNUMBER(E41),E41&gt;0,ISNUMBER(J41),J41&gt;0),E41/J41*30,"")</x:f>
        <x:v>43.199999999999996</x:v>
      </x:c>
      <x:c r="N41" s="11" t="n">
        <x:f>IF(AND(ISNUMBER(F41),F41&gt;0,ISNUMBER(J41),J41&gt;0),F41/J41*30,"")</x:f>
        <x:v>43.199999999999996</x:v>
      </x:c>
      <x:c r="O41" s="11" t="n">
        <x:f>IF(AND(P41="in_stock",ISNUMBER(M41)),M41,"")</x:f>
        <x:v>43.199999999999996</x:v>
      </x:c>
      <x:c r="P41" s="3" t="str">
        <x:v>in_stock</x:v>
      </x:c>
      <x:c r="Q41" s="3" t="str">
        <x:v>Official brand</x:v>
      </x:c>
      <x:c r="R41" s="3" t="str">
        <x:v>Dr Dennis Gross</x:v>
      </x:c>
      <x:c r="S41" s="13" t="str">
        <x:v>2026-10-20 15:49:53</x:v>
      </x:c>
      <x:c r="T41" s="3" t="str">
        <x:v>PDP50ml standardfullsize AddtoCartUSD72;20ml alternate not selected. Market: Official US-facing storefront; USD and US shipping/country selector.</x:v>
      </x:c>
      <x:c r="U41" s="3" t="str">
        <x:v>PDP50ml standardfullsize AddtoCartUSD72;20ml alternate not selected.</x:v>
      </x:c>
      <x:c r="V41" s="3"/>
      <x:c r="W41" s="3" t="str">
        <x:v>https://www.drdennisgross.com/derminfusions-blur-repair-moisturizer-cream-with-hyaluronic-acid/695866594017.html</x:v>
      </x:c>
    </x:row>
    <x:row r="42" ht="52" customHeight="1">
      <x:c r="A42" s="3" t="str">
        <x:v>P16</x:v>
      </x:c>
      <x:c r="B42" s="3" t="str">
        <x:v>Drunk Elephant</x:v>
      </x:c>
      <x:c r="C42" s="3" t="str">
        <x:v>Protini Polypeptide Firming Refillable Moisturizer</x:v>
      </x:c>
      <x:c r="D42" s="3" t="str">
        <x:v>moisturizer</x:v>
      </x:c>
      <x:c r="E42" s="11" t="n">
        <x:v>72</x:v>
      </x:c>
      <x:c r="F42" s="11" t="n">
        <x:v>72</x:v>
      </x:c>
      <x:c r="G42" s="3"/>
      <x:c r="H42" s="3" t="n">
        <x:v>50</x:v>
      </x:c>
      <x:c r="I42" s="3" t="str">
        <x:v>mL</x:v>
      </x:c>
      <x:c r="J42" s="3" t="n">
        <x:v>50</x:v>
      </x:c>
      <x:c r="K42" s="3" t="str">
        <x:v>mL</x:v>
      </x:c>
      <x:c r="L42" s="3" t="str">
        <x:v>moisturizer mL</x:v>
      </x:c>
      <x:c r="M42" s="11" t="n">
        <x:f>IF(AND(ISNUMBER(E42),E42&gt;0,ISNUMBER(J42),J42&gt;0),E42/J42*30,"")</x:f>
        <x:v>43.199999999999996</x:v>
      </x:c>
      <x:c r="N42" s="11" t="n">
        <x:f>IF(AND(ISNUMBER(F42),F42&gt;0,ISNUMBER(J42),J42&gt;0),F42/J42*30,"")</x:f>
        <x:v>43.199999999999996</x:v>
      </x:c>
      <x:c r="O42" s="11" t="n">
        <x:f>IF(AND(P42="in_stock",ISNUMBER(M42)),M42,"")</x:f>
        <x:v>43.199999999999996</x:v>
      </x:c>
      <x:c r="P42" s="3" t="str">
        <x:v>in_stock</x:v>
      </x:c>
      <x:c r="Q42" s="3" t="str">
        <x:v>Official brand</x:v>
      </x:c>
      <x:c r="R42" s="3" t="str">
        <x:v>Drunk Elephant</x:v>
      </x:c>
      <x:c r="S42" s="13" t="str">
        <x:v>2026-10-20 15:26:33</x:v>
      </x:c>
      <x:c r="T42" s="3" t="str">
        <x:v>Live native PDP selects Standard 50mL with checked One Time Purchase USD72 and enabled Add to Bag. Generic master JSON-LD OutOfStock is contradicted by rendered selected variant; live variant controls prevail. Market: US</x:v>
      </x:c>
      <x:c r="U42" s="3" t="str">
        <x:v>Standard 50ML/1.69FLOZ option; excludes refill, little15mL and big100mL.</x:v>
      </x:c>
      <x:c r="V42" s="3"/>
      <x:c r="W42" s="3" t="str">
        <x:v>https://www.drunkelephant.com/collections/moisturizers/protini-polypeptide-firming-refillable-moisturizer-999DE00000103.html</x:v>
      </x:c>
    </x:row>
    <x:row r="43" ht="39" customHeight="1">
      <x:c r="A43" s="3" t="str">
        <x:v>P19</x:v>
      </x:c>
      <x:c r="B43" s="3" t="str">
        <x:v>First Aid Beauty</x:v>
      </x:c>
      <x:c r="C43" s="3" t="str">
        <x:v>Ultra Repair Firming Day Cream with Peptides, Niacinamide + Collagen</x:v>
      </x:c>
      <x:c r="D43" s="3" t="str">
        <x:v>moisturizer</x:v>
      </x:c>
      <x:c r="E43" s="11" t="n">
        <x:v>49</x:v>
      </x:c>
      <x:c r="F43" s="11" t="n">
        <x:v>49</x:v>
      </x:c>
      <x:c r="G43" s="3"/>
      <x:c r="H43" s="3" t="n">
        <x:v>50</x:v>
      </x:c>
      <x:c r="I43" s="3" t="str">
        <x:v>mL</x:v>
      </x:c>
      <x:c r="J43" s="3" t="n">
        <x:v>50</x:v>
      </x:c>
      <x:c r="K43" s="3" t="str">
        <x:v>mL</x:v>
      </x:c>
      <x:c r="L43" s="3" t="str">
        <x:v>moisturizer mL</x:v>
      </x:c>
      <x:c r="M43" s="11" t="n">
        <x:f>IF(AND(ISNUMBER(E43),E43&gt;0,ISNUMBER(J43),J43&gt;0),E43/J43*30,"")</x:f>
        <x:v>29.4</x:v>
      </x:c>
      <x:c r="N43" s="11" t="n">
        <x:f>IF(AND(ISNUMBER(F43),F43&gt;0,ISNUMBER(J43),J43&gt;0),F43/J43*30,"")</x:f>
        <x:v>29.4</x:v>
      </x:c>
      <x:c r="O43" s="11" t="n">
        <x:f>IF(AND(P43="in_stock",ISNUMBER(M43)),M43,"")</x:f>
        <x:v>29.4</x:v>
      </x:c>
      <x:c r="P43" s="3" t="str">
        <x:v>in_stock</x:v>
      </x:c>
      <x:c r="Q43" s="3" t="str">
        <x:v>Official brand</x:v>
      </x:c>
      <x:c r="R43" s="3" t="str">
        <x:v>First Aid Beauty</x:v>
      </x:c>
      <x:c r="S43" s="13" t="str">
        <x:v>2026-10-20 15:18:07</x:v>
      </x:c>
      <x:c r="T43" s="3" t="str">
        <x:v>$49 Add to bag, full-size linked image; publicProductOffer USD49/InStock, no compare-at price. Market: US</x:v>
      </x:c>
      <x:c r="U43" s="3" t="str">
        <x:v>Only default full-size variant43383254188085/SKU40027; linked hero image prints50mL(1.7FLOZ), despite NETWT prefix. Uses declaredmL, no density conversion.</x:v>
      </x:c>
      <x:c r="V43" s="3"/>
      <x:c r="W43" s="3" t="str">
        <x:v>https://www.firstaidbeauty.com/products/firming-cream-with-peptides-niacinamide-and-collagen</x:v>
      </x:c>
    </x:row>
    <x:row r="44" ht="39" customHeight="1">
      <x:c r="A44" s="3" t="str">
        <x:v>B054</x:v>
      </x:c>
      <x:c r="B44" s="3" t="str">
        <x:v>HydroPeptide</x:v>
      </x:c>
      <x:c r="C44" s="3" t="str">
        <x:v>AquaBoost Oil-Free Moisturizer</x:v>
      </x:c>
      <x:c r="D44" s="3" t="str">
        <x:v>moisturizer</x:v>
      </x:c>
      <x:c r="E44" s="11" t="n">
        <x:v>72</x:v>
      </x:c>
      <x:c r="F44" s="11" t="n">
        <x:v>72</x:v>
      </x:c>
      <x:c r="G44" s="3"/>
      <x:c r="H44" s="3" t="n">
        <x:v>1</x:v>
      </x:c>
      <x:c r="I44" s="3" t="str">
        <x:v>US_fl_oz</x:v>
      </x:c>
      <x:c r="J44" s="3" t="n">
        <x:v>29.5735295625</x:v>
      </x:c>
      <x:c r="K44" s="3" t="str">
        <x:v>mL</x:v>
      </x:c>
      <x:c r="L44" s="3" t="str">
        <x:v>moisturizer mL</x:v>
      </x:c>
      <x:c r="M44" s="11" t="n">
        <x:f>IF(AND(ISNUMBER(E44),E44&gt;0,ISNUMBER(J44),J44&gt;0),E44/J44*30,"")</x:f>
        <x:v>73.03828903598087</x:v>
      </x:c>
      <x:c r="N44" s="11" t="n">
        <x:f>IF(AND(ISNUMBER(F44),F44&gt;0,ISNUMBER(J44),J44&gt;0),F44/J44*30,"")</x:f>
        <x:v>73.03828903598087</x:v>
      </x:c>
      <x:c r="O44" s="11" t="n">
        <x:f>IF(AND(P44="in_stock",ISNUMBER(M44)),M44,"")</x:f>
        <x:v>73.03828903598087</x:v>
      </x:c>
      <x:c r="P44" s="3" t="str">
        <x:v>in_stock</x:v>
      </x:c>
      <x:c r="Q44" s="3" t="str">
        <x:v>Official brand</x:v>
      </x:c>
      <x:c r="R44" s="3" t="str">
        <x:v>HydroPeptide</x:v>
      </x:c>
      <x:c r="S44" s="13" t="str">
        <x:v>2026-10-20 16:04:53</x:v>
      </x:c>
      <x:c r="T44" s="3" t="str">
        <x:v>Native selected1FL OZ regularUSD72 enabledAddToCart; no conditionaldiscount. Market: Official US-facing storefront; US country/root and USD.</x:v>
      </x:c>
      <x:c r="U44" s="3" t="str">
        <x:v>Native selected1FL OZ regularUSD72 enabledAddToCart; no conditionaldiscount.</x:v>
      </x:c>
      <x:c r="V44" s="3"/>
      <x:c r="W44" s="3" t="str">
        <x:v>https://hydropeptide.com/products/aquaboost-oil-free-face-moisturizer</x:v>
      </x:c>
    </x:row>
    <x:row r="45" ht="39" customHeight="1">
      <x:c r="A45" s="3" t="str">
        <x:v>B052</x:v>
      </x:c>
      <x:c r="B45" s="3" t="str">
        <x:v>HydroPeptide</x:v>
      </x:c>
      <x:c r="C45" s="3" t="str">
        <x:v>Collagen ReActivate AM</x:v>
      </x:c>
      <x:c r="D45" s="3" t="str">
        <x:v>moisturizer</x:v>
      </x:c>
      <x:c r="E45" s="11" t="n">
        <x:v>103</x:v>
      </x:c>
      <x:c r="F45" s="11" t="n">
        <x:v>103</x:v>
      </x:c>
      <x:c r="G45" s="3"/>
      <x:c r="H45" s="3" t="n">
        <x:v>1</x:v>
      </x:c>
      <x:c r="I45" s="3" t="str">
        <x:v>US_fl_oz</x:v>
      </x:c>
      <x:c r="J45" s="3" t="n">
        <x:v>29.5735295625</x:v>
      </x:c>
      <x:c r="K45" s="3" t="str">
        <x:v>mL</x:v>
      </x:c>
      <x:c r="L45" s="3" t="str">
        <x:v>moisturizer mL</x:v>
      </x:c>
      <x:c r="M45" s="11" t="n">
        <x:f>IF(AND(ISNUMBER(E45),E45&gt;0,ISNUMBER(J45),J45&gt;0),E45/J45*30,"")</x:f>
        <x:v>104.48533014869486</x:v>
      </x:c>
      <x:c r="N45" s="11" t="n">
        <x:f>IF(AND(ISNUMBER(F45),F45&gt;0,ISNUMBER(J45),J45&gt;0),F45/J45*30,"")</x:f>
        <x:v>104.48533014869486</x:v>
      </x:c>
      <x:c r="O45" s="11" t="n">
        <x:f>IF(AND(P45="in_stock",ISNUMBER(M45)),M45,"")</x:f>
        <x:v>104.48533014869486</x:v>
      </x:c>
      <x:c r="P45" s="3" t="str">
        <x:v>in_stock</x:v>
      </x:c>
      <x:c r="Q45" s="3" t="str">
        <x:v>Official brand</x:v>
      </x:c>
      <x:c r="R45" s="3" t="str">
        <x:v>HydroPeptide</x:v>
      </x:c>
      <x:c r="S45" s="13" t="str">
        <x:v>2026-10-20 16:04:53</x:v>
      </x:c>
      <x:c r="T45" s="3" t="str">
        <x:v>Native selected1FL OZ regularUSD103 enabledAddToCart; no conditionaldiscount. Market: Official US-facing storefront; US country/root and USD.</x:v>
      </x:c>
      <x:c r="U45" s="3" t="str">
        <x:v>Native selected1FL OZ regularUSD103 enabledAddToCart; no conditionaldiscount.</x:v>
      </x:c>
      <x:c r="V45" s="3"/>
      <x:c r="W45" s="3" t="str">
        <x:v>https://hydropeptide.com/products/collagen-reactivate-am</x:v>
      </x:c>
    </x:row>
    <x:row r="46" ht="39" customHeight="1">
      <x:c r="A46" s="3" t="str">
        <x:v>B034</x:v>
      </x:c>
      <x:c r="B46" s="3" t="str">
        <x:v>HydroPeptide</x:v>
      </x:c>
      <x:c r="C46" s="3" t="str">
        <x:v>Collagen ReActivate PM</x:v>
      </x:c>
      <x:c r="D46" s="3" t="str">
        <x:v>moisturizer</x:v>
      </x:c>
      <x:c r="E46" s="11" t="n">
        <x:v>141</x:v>
      </x:c>
      <x:c r="F46" s="11" t="n">
        <x:v>141</x:v>
      </x:c>
      <x:c r="G46" s="3"/>
      <x:c r="H46" s="3" t="n">
        <x:v>30</x:v>
      </x:c>
      <x:c r="I46" s="3" t="str">
        <x:v>mL</x:v>
      </x:c>
      <x:c r="J46" s="3" t="n">
        <x:v>30</x:v>
      </x:c>
      <x:c r="K46" s="3" t="str">
        <x:v>mL</x:v>
      </x:c>
      <x:c r="L46" s="3" t="str">
        <x:v>moisturizer mL</x:v>
      </x:c>
      <x:c r="M46" s="11" t="n">
        <x:f>IF(AND(ISNUMBER(E46),E46&gt;0,ISNUMBER(J46),J46&gt;0),E46/J46*30,"")</x:f>
        <x:v>141</x:v>
      </x:c>
      <x:c r="N46" s="11" t="n">
        <x:f>IF(AND(ISNUMBER(F46),F46&gt;0,ISNUMBER(J46),J46&gt;0),F46/J46*30,"")</x:f>
        <x:v>141</x:v>
      </x:c>
      <x:c r="O46" s="11" t="n">
        <x:f>IF(AND(P46="in_stock",ISNUMBER(M46)),M46,"")</x:f>
        <x:v>141</x:v>
      </x:c>
      <x:c r="P46" s="3" t="str">
        <x:v>in_stock</x:v>
      </x:c>
      <x:c r="Q46" s="3" t="str">
        <x:v>Official brand</x:v>
      </x:c>
      <x:c r="R46" s="3" t="str">
        <x:v>HydroPeptide</x:v>
      </x:c>
      <x:c r="S46" s="13" t="str">
        <x:v>2026-10-20 15:53:58</x:v>
      </x:c>
      <x:c r="T46" s="3" t="str">
        <x:v>PDP USD141 and Size:1FL OZ/30mL; ADD TO CART. Market: Official US-facing brand storefront; USD and US domestic shipping.</x:v>
      </x:c>
      <x:c r="U46" s="3" t="str">
        <x:v>PDP USD141 and Size:1FL OZ/30mL; ADD TO CART.</x:v>
      </x:c>
      <x:c r="V46" s="3"/>
      <x:c r="W46" s="3" t="str">
        <x:v>https://hydropeptide.com/products/collagen-reactivate-pm</x:v>
      </x:c>
    </x:row>
    <x:row r="47" ht="39" customHeight="1">
      <x:c r="A47" s="3" t="str">
        <x:v>B033</x:v>
      </x:c>
      <x:c r="B47" s="3" t="str">
        <x:v>HydroPeptide</x:v>
      </x:c>
      <x:c r="C47" s="3" t="str">
        <x:v>Face Lift Advanced Ultra-Light Moisturizer</x:v>
      </x:c>
      <x:c r="D47" s="3" t="str">
        <x:v>moisturizer</x:v>
      </x:c>
      <x:c r="E47" s="11" t="n">
        <x:v>86</x:v>
      </x:c>
      <x:c r="F47" s="11" t="n">
        <x:v>86</x:v>
      </x:c>
      <x:c r="G47" s="3"/>
      <x:c r="H47" s="3" t="n">
        <x:v>1</x:v>
      </x:c>
      <x:c r="I47" s="3" t="str">
        <x:v>US_fl_oz</x:v>
      </x:c>
      <x:c r="J47" s="3" t="n">
        <x:v>29.5735295625</x:v>
      </x:c>
      <x:c r="K47" s="3" t="str">
        <x:v>mL</x:v>
      </x:c>
      <x:c r="L47" s="3" t="str">
        <x:v>moisturizer mL</x:v>
      </x:c>
      <x:c r="M47" s="11" t="n">
        <x:f>IF(AND(ISNUMBER(E47),E47&gt;0,ISNUMBER(J47),J47&gt;0),E47/J47*30,"")</x:f>
        <x:v>87.24017857075494</x:v>
      </x:c>
      <x:c r="N47" s="11" t="n">
        <x:f>IF(AND(ISNUMBER(F47),F47&gt;0,ISNUMBER(J47),J47&gt;0),F47/J47*30,"")</x:f>
        <x:v>87.24017857075494</x:v>
      </x:c>
      <x:c r="O47" s="11" t="n">
        <x:f>IF(AND(P47="in_stock",ISNUMBER(M47)),M47,"")</x:f>
        <x:v>87.24017857075494</x:v>
      </x:c>
      <x:c r="P47" s="3" t="str">
        <x:v>in_stock</x:v>
      </x:c>
      <x:c r="Q47" s="3" t="str">
        <x:v>Official brand</x:v>
      </x:c>
      <x:c r="R47" s="3" t="str">
        <x:v>HydroPeptide</x:v>
      </x:c>
      <x:c r="S47" s="13" t="str">
        <x:v>2026-10-20 15:53:58</x:v>
      </x:c>
      <x:c r="T47" s="3" t="str">
        <x:v>Native selected1FL OZ USD86; enabled ADD TO CART. Market: Official US-facing brand storefront; USD and US domestic shipping.</x:v>
      </x:c>
      <x:c r="U47" s="3" t="str">
        <x:v>Native selected1FL OZ USD86; enabled ADD TO CART.</x:v>
      </x:c>
      <x:c r="V47" s="3"/>
      <x:c r="W47" s="3" t="str">
        <x:v>https://hydropeptide.com/products/face-lift-anti-aging-moisturizer</x:v>
      </x:c>
    </x:row>
    <x:row r="48" ht="39" customHeight="1">
      <x:c r="A48" s="3" t="str">
        <x:v>B032</x:v>
      </x:c>
      <x:c r="B48" s="3" t="str">
        <x:v>HydroPeptide</x:v>
      </x:c>
      <x:c r="C48" s="3" t="str">
        <x:v>Power Lift Advanced Ultra-Rich Moisturizer</x:v>
      </x:c>
      <x:c r="D48" s="3" t="str">
        <x:v>moisturizer</x:v>
      </x:c>
      <x:c r="E48" s="11" t="n">
        <x:v>114</x:v>
      </x:c>
      <x:c r="F48" s="11" t="n">
        <x:v>114</x:v>
      </x:c>
      <x:c r="G48" s="3"/>
      <x:c r="H48" s="3" t="n">
        <x:v>1</x:v>
      </x:c>
      <x:c r="I48" s="3" t="str">
        <x:v>US_fl_oz</x:v>
      </x:c>
      <x:c r="J48" s="3" t="n">
        <x:v>29.5735295625</x:v>
      </x:c>
      <x:c r="K48" s="3" t="str">
        <x:v>mL</x:v>
      </x:c>
      <x:c r="L48" s="3" t="str">
        <x:v>moisturizer mL</x:v>
      </x:c>
      <x:c r="M48" s="11" t="n">
        <x:f>IF(AND(ISNUMBER(E48),E48&gt;0,ISNUMBER(J48),J48&gt;0),E48/J48*30,"")</x:f>
        <x:v>115.64395764030306</x:v>
      </x:c>
      <x:c r="N48" s="11" t="n">
        <x:f>IF(AND(ISNUMBER(F48),F48&gt;0,ISNUMBER(J48),J48&gt;0),F48/J48*30,"")</x:f>
        <x:v>115.64395764030306</x:v>
      </x:c>
      <x:c r="O48" s="11" t="n">
        <x:f>IF(AND(P48="in_stock",ISNUMBER(M48)),M48,"")</x:f>
        <x:v>115.64395764030306</x:v>
      </x:c>
      <x:c r="P48" s="3" t="str">
        <x:v>in_stock</x:v>
      </x:c>
      <x:c r="Q48" s="3" t="str">
        <x:v>Official brand</x:v>
      </x:c>
      <x:c r="R48" s="3" t="str">
        <x:v>HydroPeptide</x:v>
      </x:c>
      <x:c r="S48" s="13" t="str">
        <x:v>2026-10-20 15:53:58</x:v>
      </x:c>
      <x:c r="T48" s="3" t="str">
        <x:v>Native selected1FL OZ USD114; enabled ADD TO CART. Market: Official US-facing brand storefront; USD and US domestic shipping.</x:v>
      </x:c>
      <x:c r="U48" s="3" t="str">
        <x:v>Native selected1FL OZ USD114; enabled ADD TO CART.</x:v>
      </x:c>
      <x:c r="V48" s="3"/>
      <x:c r="W48" s="3" t="str">
        <x:v>https://hydropeptide.com/products/power-lift-face-moisturizer</x:v>
      </x:c>
    </x:row>
    <x:row r="49" ht="52" customHeight="1">
      <x:c r="A49" s="3" t="str">
        <x:v>C028</x:v>
      </x:c>
      <x:c r="B49" s="3" t="str">
        <x:v>Jumiso</x:v>
      </x:c>
      <x:c r="C49" s="3" t="str">
        <x:v>Snail Mucin 88 + Peptide Cream</x:v>
      </x:c>
      <x:c r="D49" s="3" t="str">
        <x:v>moisturizer</x:v>
      </x:c>
      <x:c r="E49" s="11" t="n">
        <x:v>21.25</x:v>
      </x:c>
      <x:c r="F49" s="11" t="n">
        <x:v>25</x:v>
      </x:c>
      <x:c r="G49" s="11" t="n">
        <x:v>21.25</x:v>
      </x:c>
      <x:c r="H49" s="3" t="n">
        <x:v>100</x:v>
      </x:c>
      <x:c r="I49" s="3" t="str">
        <x:v>mL</x:v>
      </x:c>
      <x:c r="J49" s="3" t="n">
        <x:v>100</x:v>
      </x:c>
      <x:c r="K49" s="3" t="str">
        <x:v>mL</x:v>
      </x:c>
      <x:c r="L49" s="3" t="str">
        <x:v>moisturizer mL</x:v>
      </x:c>
      <x:c r="M49" s="11" t="n">
        <x:f>IF(AND(ISNUMBER(E49),E49&gt;0,ISNUMBER(J49),J49&gt;0),E49/J49*30,"")</x:f>
        <x:v>6.375</x:v>
      </x:c>
      <x:c r="N49" s="11" t="n">
        <x:f>IF(AND(ISNUMBER(F49),F49&gt;0,ISNUMBER(J49),J49&gt;0),F49/J49*30,"")</x:f>
        <x:v>7.5</x:v>
      </x:c>
      <x:c r="O49" s="11" t="n">
        <x:f>IF(AND(P49="in_stock",ISNUMBER(M49)),M49,"")</x:f>
        <x:v>6.375</x:v>
      </x:c>
      <x:c r="P49" s="3" t="str">
        <x:v>in_stock</x:v>
      </x:c>
      <x:c r="Q49" s="3" t="str">
        <x:v>Official brand</x:v>
      </x:c>
      <x:c r="R49" s="3" t="str">
        <x:v>Jumiso</x:v>
      </x:c>
      <x:c r="S49" s="13" t="str">
        <x:v>2026-10-20 15:44:13.330000</x:v>
      </x:c>
      <x:c r="T49" s="3" t="str">
        <x:v>21.25 USD paired with stated size in product section and/or selected public variant offer; excludes subscriptions/codes. Market: Official Jumiso USA USD store; shipping policy serves contiguous United States.</x:v>
      </x:c>
      <x:c r="U49" s="3" t="str">
        <x:v>Single/default standard full size; metric size printed on product page.</x:v>
      </x:c>
      <x:c r="V49" s="3"/>
      <x:c r="W49" s="3" t="str">
        <x:v>https://jumiso.us/collections/serum-cream/products/snail-mucin-88-peptide-cream-100ml</x:v>
      </x:c>
    </x:row>
    <x:row r="50" ht="52" customHeight="1">
      <x:c r="A50" s="3" t="str">
        <x:v>B023</x:v>
      </x:c>
      <x:c r="B50" s="3" t="str">
        <x:v>Kate Somerville</x:v>
      </x:c>
      <x:c r="C50" s="3" t="str">
        <x:v>KateCeuticals Total Repair Cream</x:v>
      </x:c>
      <x:c r="D50" s="3" t="str">
        <x:v>moisturizer</x:v>
      </x:c>
      <x:c r="E50" s="11" t="n">
        <x:v>149</x:v>
      </x:c>
      <x:c r="F50" s="11" t="n">
        <x:v>149</x:v>
      </x:c>
      <x:c r="G50" s="3"/>
      <x:c r="H50" s="3" t="n">
        <x:v>1</x:v>
      </x:c>
      <x:c r="I50" s="3" t="str">
        <x:v>US_fl_oz</x:v>
      </x:c>
      <x:c r="J50" s="3" t="n">
        <x:v>29.5735295625</x:v>
      </x:c>
      <x:c r="K50" s="3" t="str">
        <x:v>mL</x:v>
      </x:c>
      <x:c r="L50" s="3" t="str">
        <x:v>moisturizer mL</x:v>
      </x:c>
      <x:c r="M50" s="11" t="n">
        <x:f>IF(AND(ISNUMBER(E50),E50&gt;0,ISNUMBER(J50),J50&gt;0),E50/J50*30,"")</x:f>
        <x:v>151.1486814772382</x:v>
      </x:c>
      <x:c r="N50" s="11" t="n">
        <x:f>IF(AND(ISNUMBER(F50),F50&gt;0,ISNUMBER(J50),J50&gt;0),F50/J50*30,"")</x:f>
        <x:v>151.1486814772382</x:v>
      </x:c>
      <x:c r="O50" s="11" t="n">
        <x:f>IF(AND(P50="in_stock",ISNUMBER(M50)),M50,"")</x:f>
        <x:v>151.1486814772382</x:v>
      </x:c>
      <x:c r="P50" s="3" t="str">
        <x:v>in_stock</x:v>
      </x:c>
      <x:c r="Q50" s="3" t="str">
        <x:v>Official brand</x:v>
      </x:c>
      <x:c r="R50" s="3" t="str">
        <x:v>Kate Somerville</x:v>
      </x:c>
      <x:c r="S50" s="13" t="str">
        <x:v>2026-10-20 15:49:53</x:v>
      </x:c>
      <x:c r="T50" s="3" t="str">
        <x:v>Native selected size1Fl.Oz atUSD149, enabledAddToCart. Retain exact current US selector despite older retail sizes. Market: Official US-facing storefront; USD and US shipping/country selector.</x:v>
      </x:c>
      <x:c r="U50" s="3" t="str">
        <x:v>Native selected size1Fl.Oz atUSD149, enabledAddToCart. Retain exact current US selector despite older retail sizes.</x:v>
      </x:c>
      <x:c r="V50" s="3"/>
      <x:c r="W50" s="3" t="str">
        <x:v>https://www.katesomerville.com/products/kateceuticals-total-repair-cream-3</x:v>
      </x:c>
    </x:row>
    <x:row r="51" ht="52" customHeight="1">
      <x:c r="A51" s="3" t="str">
        <x:v>C018</x:v>
      </x:c>
      <x:c r="B51" s="3" t="str">
        <x:v>Laneige</x:v>
      </x:c>
      <x:c r="C51" s="3" t="str">
        <x:v>Bouncy &amp; Firm Sleeping Mask</x:v>
      </x:c>
      <x:c r="D51" s="3" t="str">
        <x:v>moisturizer</x:v>
      </x:c>
      <x:c r="E51" s="11" t="n">
        <x:v>36</x:v>
      </x:c>
      <x:c r="F51" s="11" t="n">
        <x:v>36</x:v>
      </x:c>
      <x:c r="G51" s="3"/>
      <x:c r="H51" s="3" t="n">
        <x:v>60</x:v>
      </x:c>
      <x:c r="I51" s="3" t="str">
        <x:v>mL</x:v>
      </x:c>
      <x:c r="J51" s="3" t="n">
        <x:v>60</x:v>
      </x:c>
      <x:c r="K51" s="3" t="str">
        <x:v>mL</x:v>
      </x:c>
      <x:c r="L51" s="3" t="str">
        <x:v>moisturizer mL</x:v>
      </x:c>
      <x:c r="M51" s="11" t="n">
        <x:f>IF(AND(ISNUMBER(E51),E51&gt;0,ISNUMBER(J51),J51&gt;0),E51/J51*30,"")</x:f>
        <x:v>18</x:v>
      </x:c>
      <x:c r="N51" s="11" t="n">
        <x:f>IF(AND(ISNUMBER(F51),F51&gt;0,ISNUMBER(J51),J51&gt;0),F51/J51*30,"")</x:f>
        <x:v>18</x:v>
      </x:c>
      <x:c r="O51" s="11" t="n">
        <x:f>IF(AND(P51="in_stock",ISNUMBER(M51)),M51,"")</x:f>
        <x:v>18</x:v>
      </x:c>
      <x:c r="P51" s="3" t="str">
        <x:v>in_stock</x:v>
      </x:c>
      <x:c r="Q51" s="3" t="str">
        <x:v>Official brand</x:v>
      </x:c>
      <x:c r="R51" s="3" t="str">
        <x:v>Laneige</x:v>
      </x:c>
      <x:c r="S51" s="13" t="str">
        <x:v>2026-10-20 15:44:13.684000</x:v>
      </x:c>
      <x:c r="T51" s="3" t="str">
        <x:v>Product purchase section$36 alongside2.0fl.oz./60mL; selected default42052021452852 one-time3600cents. Subscription excluded. Market: Official Laneige US store; USD offer and explicit contiguous U.S. shipping message.</x:v>
      </x:c>
      <x:c r="U51" s="3" t="str">
        <x:v>Single/default standard full size; metric size printed on product page.</x:v>
      </x:c>
      <x:c r="V51" s="3"/>
      <x:c r="W51" s="3" t="str">
        <x:v>https://us.laneige.com/products/bouncy-firm-sleeping-mask</x:v>
      </x:c>
    </x:row>
    <x:row r="52" ht="52" customHeight="1">
      <x:c r="A52" s="3" t="str">
        <x:v>C026</x:v>
      </x:c>
      <x:c r="B52" s="3" t="str">
        <x:v>Laneige</x:v>
      </x:c>
      <x:c r="C52" s="3" t="str">
        <x:v>Perfect Renew 3X Cream Advanced</x:v>
      </x:c>
      <x:c r="D52" s="3" t="str">
        <x:v>moisturizer</x:v>
      </x:c>
      <x:c r="E52" s="11" t="n">
        <x:v>56</x:v>
      </x:c>
      <x:c r="F52" s="11" t="n">
        <x:v>56</x:v>
      </x:c>
      <x:c r="G52" s="3"/>
      <x:c r="H52" s="3" t="n">
        <x:v>50</x:v>
      </x:c>
      <x:c r="I52" s="3" t="str">
        <x:v>mL</x:v>
      </x:c>
      <x:c r="J52" s="3" t="n">
        <x:v>50</x:v>
      </x:c>
      <x:c r="K52" s="3" t="str">
        <x:v>mL</x:v>
      </x:c>
      <x:c r="L52" s="3" t="str">
        <x:v>moisturizer mL</x:v>
      </x:c>
      <x:c r="M52" s="11" t="n">
        <x:f>IF(AND(ISNUMBER(E52),E52&gt;0,ISNUMBER(J52),J52&gt;0),E52/J52*30,"")</x:f>
        <x:v>33.6</x:v>
      </x:c>
      <x:c r="N52" s="11" t="n">
        <x:f>IF(AND(ISNUMBER(F52),F52&gt;0,ISNUMBER(J52),J52&gt;0),F52/J52*30,"")</x:f>
        <x:v>33.6</x:v>
      </x:c>
      <x:c r="O52" s="11" t="n">
        <x:f>IF(AND(P52="in_stock",ISNUMBER(M52)),M52,"")</x:f>
        <x:v>33.6</x:v>
      </x:c>
      <x:c r="P52" s="3" t="str">
        <x:v>in_stock</x:v>
      </x:c>
      <x:c r="Q52" s="3" t="str">
        <x:v>Official brand</x:v>
      </x:c>
      <x:c r="R52" s="3" t="str">
        <x:v>Laneige</x:v>
      </x:c>
      <x:c r="S52" s="13" t="str">
        <x:v>2026-10-20 15:48:59.305000</x:v>
      </x:c>
      <x:c r="T52" s="3" t="str">
        <x:v>56 USD paired with stated size in product section and/or selected public variant offer; excludes subscriptions/codes. Market: Official US-facing store; USD product offer. US shipping terms available on site.</x:v>
      </x:c>
      <x:c r="U52" s="3" t="str">
        <x:v>Only standard50mL default46778134364212;5600cents one-time, subscription excluded.</x:v>
      </x:c>
      <x:c r="V52" s="3"/>
      <x:c r="W52" s="3" t="str">
        <x:v>https://us.laneige.com/products/perfect-renew-3x-cream-advanced</x:v>
      </x:c>
    </x:row>
    <x:row r="53" ht="78" customHeight="1">
      <x:c r="A53" s="3" t="str">
        <x:v>B040</x:v>
      </x:c>
      <x:c r="B53" s="3" t="str">
        <x:v>Le Mieux</x:v>
      </x:c>
      <x:c r="C53" s="3" t="str">
        <x:v>Essence Moisturizer</x:v>
      </x:c>
      <x:c r="D53" s="3" t="str">
        <x:v>moisturizer</x:v>
      </x:c>
      <x:c r="E53" s="11" t="n">
        <x:v>48</x:v>
      </x:c>
      <x:c r="F53" s="11" t="n">
        <x:v>48</x:v>
      </x:c>
      <x:c r="G53" s="3"/>
      <x:c r="H53" s="3" t="n">
        <x:v>125</x:v>
      </x:c>
      <x:c r="I53" s="3" t="str">
        <x:v>mL</x:v>
      </x:c>
      <x:c r="J53" s="3" t="n">
        <x:v>125</x:v>
      </x:c>
      <x:c r="K53" s="3" t="str">
        <x:v>mL</x:v>
      </x:c>
      <x:c r="L53" s="3" t="str">
        <x:v>moisturizer mL</x:v>
      </x:c>
      <x:c r="M53" s="11" t="n">
        <x:f>IF(AND(ISNUMBER(E53),E53&gt;0,ISNUMBER(J53),J53&gt;0),E53/J53*30,"")</x:f>
        <x:v>11.52</x:v>
      </x:c>
      <x:c r="N53" s="11" t="n">
        <x:f>IF(AND(ISNUMBER(F53),F53&gt;0,ISNUMBER(J53),J53&gt;0),F53/J53*30,"")</x:f>
        <x:v>11.52</x:v>
      </x:c>
      <x:c r="O53" s="11" t="n">
        <x:f>IF(AND(P53="in_stock",ISNUMBER(M53)),M53,"")</x:f>
        <x:v>11.52</x:v>
      </x:c>
      <x:c r="P53" s="3" t="str">
        <x:v>in_stock</x:v>
      </x:c>
      <x:c r="Q53" s="3" t="str">
        <x:v>Official brand</x:v>
      </x:c>
      <x:c r="R53" s="3" t="str">
        <x:v>Le Mieux</x:v>
      </x:c>
      <x:c r="S53" s="13" t="str">
        <x:v>2026-10-20 15:53:58</x:v>
      </x:c>
      <x:c r="T53" s="3" t="str">
        <x:v>US USD48 at4.2oz standard fullsize. Generic Sale price heading no reference/discount. Root independently viewed matching linked official package printing 125mL; supersedes ambiguous oz. Market: Official US-facing brand storefront with US domestic shipping. Initial reader USD offer was independently confirmed after reviewer C selected United States in the native public country selector.</x:v>
      </x:c>
      <x:c r="U53" s="3" t="str">
        <x:v>US USD48 at4.2oz standard fullsize. Generic Sale price heading no reference/discount. Root independently viewed matching linked official package printing 125mL; supersedes ambiguous oz.</x:v>
      </x:c>
      <x:c r="V53" s="3"/>
      <x:c r="W53" s="3" t="str">
        <x:v>https://lemieuxskincare.com/products/essence-moisturizer</x:v>
      </x:c>
    </x:row>
    <x:row r="54" ht="65" customHeight="1">
      <x:c r="A54" s="3" t="str">
        <x:v>A008</x:v>
      </x:c>
      <x:c r="B54" s="3" t="str">
        <x:v>Mad Hippie</x:v>
      </x:c>
      <x:c r="C54" s="3" t="str">
        <x:v>Face Cream</x:v>
      </x:c>
      <x:c r="D54" s="3" t="str">
        <x:v>moisturizer</x:v>
      </x:c>
      <x:c r="E54" s="11" t="n">
        <x:v>27.99</x:v>
      </x:c>
      <x:c r="F54" s="11" t="n">
        <x:v>27.99</x:v>
      </x:c>
      <x:c r="G54" s="3"/>
      <x:c r="H54" s="3" t="n">
        <x:v>30</x:v>
      </x:c>
      <x:c r="I54" s="3" t="str">
        <x:v>mL</x:v>
      </x:c>
      <x:c r="J54" s="3" t="n">
        <x:v>30</x:v>
      </x:c>
      <x:c r="K54" s="3" t="str">
        <x:v>mL</x:v>
      </x:c>
      <x:c r="L54" s="3" t="str">
        <x:v>moisturizer mL</x:v>
      </x:c>
      <x:c r="M54" s="11" t="n">
        <x:f>IF(AND(ISNUMBER(E54),E54&gt;0,ISNUMBER(J54),J54&gt;0),E54/J54*30,"")</x:f>
        <x:v>27.99</x:v>
      </x:c>
      <x:c r="N54" s="11" t="n">
        <x:f>IF(AND(ISNUMBER(F54),F54&gt;0,ISNUMBER(J54),J54&gt;0),F54/J54*30,"")</x:f>
        <x:v>27.99</x:v>
      </x:c>
      <x:c r="O54" s="11" t="n">
        <x:f>IF(AND(P54="in_stock",ISNUMBER(M54)),M54,"")</x:f>
        <x:v>27.99</x:v>
      </x:c>
      <x:c r="P54" s="3" t="str">
        <x:v>in_stock</x:v>
      </x:c>
      <x:c r="Q54" s="3" t="str">
        <x:v>Official brand</x:v>
      </x:c>
      <x:c r="R54" s="3" t="str">
        <x:v>Mad Hippie</x:v>
      </x:c>
      <x:c r="S54" s="13" t="str">
        <x:v>2026-10-20 15:40:40.603000</x:v>
      </x:c>
      <x:c r="T54" s="3" t="str">
        <x:v>Current public product page and product-specific official public feed variant25481970248 advertiseUSD27.99; referenceUSD27.99. Pack quantity 30 mL; no coupon/subscription basis. Market: Official US-facing product page; matching public USD offer and US shipping/store context reviewed.</x:v>
      </x:c>
      <x:c r="U54" s="3" t="str">
        <x:v>Standard single formulation; variant25481970248, Default Title. Quantity from product details; variant feed price matched to same product. Coupons and subscription prices excluded. Current official linked package image visually inspected; printed metric used where legible.</x:v>
      </x:c>
      <x:c r="V54" s="3"/>
      <x:c r="W54" s="3" t="str">
        <x:v>https://madhippie.com/products/face-cream</x:v>
      </x:c>
    </x:row>
    <x:row r="55" ht="52" customHeight="1">
      <x:c r="A55" s="3" t="str">
        <x:v>C006</x:v>
      </x:c>
      <x:c r="B55" s="3" t="str">
        <x:v>Medicube</x:v>
      </x:c>
      <x:c r="C55" s="3" t="str">
        <x:v>PDRN Pink Peptide Cream - Salmon DNA PDRN</x:v>
      </x:c>
      <x:c r="D55" s="3" t="str">
        <x:v>moisturizer</x:v>
      </x:c>
      <x:c r="E55" s="11" t="n">
        <x:v>26</x:v>
      </x:c>
      <x:c r="F55" s="11" t="n">
        <x:v>27</x:v>
      </x:c>
      <x:c r="G55" s="11" t="n">
        <x:v>26</x:v>
      </x:c>
      <x:c r="H55" s="3" t="n">
        <x:v>50</x:v>
      </x:c>
      <x:c r="I55" s="3" t="str">
        <x:v>mL</x:v>
      </x:c>
      <x:c r="J55" s="3" t="n">
        <x:v>50</x:v>
      </x:c>
      <x:c r="K55" s="3" t="str">
        <x:v>mL</x:v>
      </x:c>
      <x:c r="L55" s="3" t="str">
        <x:v>moisturizer mL</x:v>
      </x:c>
      <x:c r="M55" s="11" t="n">
        <x:f>IF(AND(ISNUMBER(E55),E55&gt;0,ISNUMBER(J55),J55&gt;0),E55/J55*30,"")</x:f>
        <x:v>15.600000000000001</x:v>
      </x:c>
      <x:c r="N55" s="11" t="n">
        <x:f>IF(AND(ISNUMBER(F55),F55&gt;0,ISNUMBER(J55),J55&gt;0),F55/J55*30,"")</x:f>
        <x:v>16.200000000000003</x:v>
      </x:c>
      <x:c r="O55" s="11" t="n">
        <x:f>IF(AND(P55="in_stock",ISNUMBER(M55)),M55,"")</x:f>
        <x:v>15.600000000000001</x:v>
      </x:c>
      <x:c r="P55" s="3" t="str">
        <x:v>in_stock</x:v>
      </x:c>
      <x:c r="Q55" s="3" t="str">
        <x:v>Official brand</x:v>
      </x:c>
      <x:c r="R55" s="3" t="str">
        <x:v>Medicube</x:v>
      </x:c>
      <x:c r="S55" s="13" t="str">
        <x:v>2026-10-20 15:39:36.423000</x:v>
      </x:c>
      <x:c r="T55" s="3" t="str">
        <x:v>26 USD paired with stated size in product section and/or selected public variant offer; excludes subscriptions/codes. Market: Official US-facing store; USD product offer. US shipping terms available on site.</x:v>
      </x:c>
      <x:c r="U55" s="3" t="str">
        <x:v>Default Salmon DNA PDRN variant41715956809776;50mL in overview. Rose alternate is separate and out of stock.</x:v>
      </x:c>
      <x:c r="V55" s="3"/>
      <x:c r="W55" s="3" t="str">
        <x:v>https://medicube.us/products/pdrn-pink-peptide-cream</x:v>
      </x:c>
    </x:row>
    <x:row r="56" ht="52" customHeight="1">
      <x:c r="A56" s="3" t="str">
        <x:v>C042</x:v>
      </x:c>
      <x:c r="B56" s="3" t="str">
        <x:v>Medicube</x:v>
      </x:c>
      <x:c r="C56" s="3" t="str">
        <x:v>Zero Pore One-Day Cream</x:v>
      </x:c>
      <x:c r="D56" s="3" t="str">
        <x:v>moisturizer</x:v>
      </x:c>
      <x:c r="E56" s="11" t="n">
        <x:v>26</x:v>
      </x:c>
      <x:c r="F56" s="11" t="n">
        <x:v>34</x:v>
      </x:c>
      <x:c r="G56" s="11" t="n">
        <x:v>26</x:v>
      </x:c>
      <x:c r="H56" s="3" t="n">
        <x:v>50</x:v>
      </x:c>
      <x:c r="I56" s="3" t="str">
        <x:v>mL</x:v>
      </x:c>
      <x:c r="J56" s="3" t="n">
        <x:v>50</x:v>
      </x:c>
      <x:c r="K56" s="3" t="str">
        <x:v>mL</x:v>
      </x:c>
      <x:c r="L56" s="3" t="str">
        <x:v>moisturizer mL</x:v>
      </x:c>
      <x:c r="M56" s="11" t="n">
        <x:f>IF(AND(ISNUMBER(E56),E56&gt;0,ISNUMBER(J56),J56&gt;0),E56/J56*30,"")</x:f>
        <x:v>15.600000000000001</x:v>
      </x:c>
      <x:c r="N56" s="11" t="n">
        <x:f>IF(AND(ISNUMBER(F56),F56&gt;0,ISNUMBER(J56),J56&gt;0),F56/J56*30,"")</x:f>
        <x:v>20.400000000000002</x:v>
      </x:c>
      <x:c r="O56" s="11" t="n">
        <x:f>IF(AND(P56="in_stock",ISNUMBER(M56)),M56,"")</x:f>
        <x:v>15.600000000000001</x:v>
      </x:c>
      <x:c r="P56" s="3" t="str">
        <x:v>in_stock</x:v>
      </x:c>
      <x:c r="Q56" s="3" t="str">
        <x:v>Official brand</x:v>
      </x:c>
      <x:c r="R56" s="3" t="str">
        <x:v>Medicube</x:v>
      </x:c>
      <x:c r="S56" s="13" t="str">
        <x:v>2026-10-20 15:44:14.961000</x:v>
      </x:c>
      <x:c r="T56" s="3" t="str">
        <x:v>26 USD paired with stated size in product section and/or selected public variant offer; excludes subscriptions/codes. Market: Official US-facing store; USD product offer. US shipping terms available on site.</x:v>
      </x:c>
      <x:c r="U56" s="3" t="str">
        <x:v>Single/default standard full size; metric size printed on product page.</x:v>
      </x:c>
      <x:c r="V56" s="3"/>
      <x:c r="W56" s="3" t="str">
        <x:v>https://medicube.us/products/zero-pore-one-day-cream</x:v>
      </x:c>
    </x:row>
    <x:row r="57" ht="39" customHeight="1">
      <x:c r="A57" s="3" t="str">
        <x:v>B051</x:v>
      </x:c>
      <x:c r="B57" s="3" t="str">
        <x:v>MERIT</x:v>
      </x:c>
      <x:c r="C57" s="3" t="str">
        <x:v>Great Skin Moisturizer</x:v>
      </x:c>
      <x:c r="D57" s="3" t="str">
        <x:v>moisturizer</x:v>
      </x:c>
      <x:c r="E57" s="11" t="n">
        <x:v>42</x:v>
      </x:c>
      <x:c r="F57" s="11" t="n">
        <x:v>42</x:v>
      </x:c>
      <x:c r="G57" s="3"/>
      <x:c r="H57" s="3" t="n">
        <x:v>50</x:v>
      </x:c>
      <x:c r="I57" s="3" t="str">
        <x:v>mL</x:v>
      </x:c>
      <x:c r="J57" s="3" t="n">
        <x:v>50</x:v>
      </x:c>
      <x:c r="K57" s="3" t="str">
        <x:v>mL</x:v>
      </x:c>
      <x:c r="L57" s="3" t="str">
        <x:v>moisturizer mL</x:v>
      </x:c>
      <x:c r="M57" s="11" t="n">
        <x:f>IF(AND(ISNUMBER(E57),E57&gt;0,ISNUMBER(J57),J57&gt;0),E57/J57*30,"")</x:f>
        <x:v>25.2</x:v>
      </x:c>
      <x:c r="N57" s="11" t="n">
        <x:f>IF(AND(ISNUMBER(F57),F57&gt;0,ISNUMBER(J57),J57&gt;0),F57/J57*30,"")</x:f>
        <x:v>25.2</x:v>
      </x:c>
      <x:c r="O57" s="11" t="n">
        <x:f>IF(AND(P57="in_stock",ISNUMBER(M57)),M57,"")</x:f>
        <x:v>25.2</x:v>
      </x:c>
      <x:c r="P57" s="3" t="str">
        <x:v>in_stock</x:v>
      </x:c>
      <x:c r="Q57" s="3" t="str">
        <x:v>Official brand</x:v>
      </x:c>
      <x:c r="R57" s="3" t="str">
        <x:v>MERIT</x:v>
      </x:c>
      <x:c r="S57" s="13" t="str">
        <x:v>2026-10-20 16:04:53</x:v>
      </x:c>
      <x:c r="T57" s="3" t="str">
        <x:v>Native UScountry selected Full-Size50ml, matching enabled AddtoCartUSD42; mini15mLUSD19 excluded. Market: Official US-facing storefront; US country/root and USD.</x:v>
      </x:c>
      <x:c r="U57" s="3" t="str">
        <x:v>Native UScountry selected Full-Size50ml, matching enabled AddtoCartUSD42; mini15mLUSD19 excluded.</x:v>
      </x:c>
      <x:c r="V57" s="3"/>
      <x:c r="W57" s="3" t="str">
        <x:v>https://www.meritbeauty.com/products/great-skin-moisturizer</x:v>
      </x:c>
    </x:row>
    <x:row r="58" ht="52" customHeight="1">
      <x:c r="A58" s="3" t="str">
        <x:v>C032</x:v>
      </x:c>
      <x:c r="B58" s="3" t="str">
        <x:v>Mizon</x:v>
      </x:c>
      <x:c r="C58" s="3" t="str">
        <x:v>All in One Snail Repair Cream</x:v>
      </x:c>
      <x:c r="D58" s="3" t="str">
        <x:v>moisturizer</x:v>
      </x:c>
      <x:c r="E58" s="11" t="n">
        <x:v>14.29</x:v>
      </x:c>
      <x:c r="F58" s="11" t="n">
        <x:v>14.29</x:v>
      </x:c>
      <x:c r="G58" s="3"/>
      <x:c r="H58" s="3" t="n">
        <x:v>35</x:v>
      </x:c>
      <x:c r="I58" s="3" t="str">
        <x:v>mL</x:v>
      </x:c>
      <x:c r="J58" s="3" t="n">
        <x:v>35</x:v>
      </x:c>
      <x:c r="K58" s="3" t="str">
        <x:v>mL</x:v>
      </x:c>
      <x:c r="L58" s="3" t="str">
        <x:v>moisturizer mL</x:v>
      </x:c>
      <x:c r="M58" s="11" t="n">
        <x:f>IF(AND(ISNUMBER(E58),E58&gt;0,ISNUMBER(J58),J58&gt;0),E58/J58*30,"")</x:f>
        <x:v>12.248571428571427</x:v>
      </x:c>
      <x:c r="N58" s="11" t="n">
        <x:f>IF(AND(ISNUMBER(F58),F58&gt;0,ISNUMBER(J58),J58&gt;0),F58/J58*30,"")</x:f>
        <x:v>12.248571428571427</x:v>
      </x:c>
      <x:c r="O58" s="11" t="n">
        <x:f>IF(AND(P58="in_stock",ISNUMBER(M58)),M58,"")</x:f>
        <x:v>12.248571428571427</x:v>
      </x:c>
      <x:c r="P58" s="3" t="str">
        <x:v>in_stock</x:v>
      </x:c>
      <x:c r="Q58" s="3" t="str">
        <x:v>Official brand</x:v>
      </x:c>
      <x:c r="R58" s="3" t="str">
        <x:v>Mizon</x:v>
      </x:c>
      <x:c r="S58" s="13" t="str">
        <x:v>2026-10-20 15:52:41.515000</x:v>
      </x:c>
      <x:c r="T58" s="3" t="str">
        <x:v>Public selected-size config pairs35mL with$14.29USD regular/final one-time price; shipping/tax excluded. Market: Official global Mizon USD store; shipping guide explicitly lists United States and delivery fees/periods.</x:v>
      </x:c>
      <x:c r="U58" s="3" t="str">
        <x:v>No default size selected in public control. Smallest standard full size35mL; explicit sizeoption and public optionPrices paired, not genericfromprice or75mLhero.</x:v>
      </x:c>
      <x:c r="V58" s="3"/>
      <x:c r="W58" s="3" t="str">
        <x:v>https://mizon.pfdbrand.com/all-in-one-snail-repair-cream.html</x:v>
      </x:c>
    </x:row>
    <x:row r="59" ht="52" customHeight="1">
      <x:c r="A59" s="3" t="str">
        <x:v>C033</x:v>
      </x:c>
      <x:c r="B59" s="3" t="str">
        <x:v>Mizon</x:v>
      </x:c>
      <x:c r="C59" s="3" t="str">
        <x:v>Black Snail All in One Cream</x:v>
      </x:c>
      <x:c r="D59" s="3" t="str">
        <x:v>moisturizer</x:v>
      </x:c>
      <x:c r="E59" s="11" t="n">
        <x:v>23.81</x:v>
      </x:c>
      <x:c r="F59" s="11" t="n">
        <x:v>23.81</x:v>
      </x:c>
      <x:c r="G59" s="3"/>
      <x:c r="H59" s="3" t="n">
        <x:v>35</x:v>
      </x:c>
      <x:c r="I59" s="3" t="str">
        <x:v>mL</x:v>
      </x:c>
      <x:c r="J59" s="3" t="n">
        <x:v>35</x:v>
      </x:c>
      <x:c r="K59" s="3" t="str">
        <x:v>mL</x:v>
      </x:c>
      <x:c r="L59" s="3" t="str">
        <x:v>moisturizer mL</x:v>
      </x:c>
      <x:c r="M59" s="11" t="n">
        <x:f>IF(AND(ISNUMBER(E59),E59&gt;0,ISNUMBER(J59),J59&gt;0),E59/J59*30,"")</x:f>
        <x:v>20.408571428571427</x:v>
      </x:c>
      <x:c r="N59" s="11" t="n">
        <x:f>IF(AND(ISNUMBER(F59),F59&gt;0,ISNUMBER(J59),J59&gt;0),F59/J59*30,"")</x:f>
        <x:v>20.408571428571427</x:v>
      </x:c>
      <x:c r="O59" s="11" t="n">
        <x:f>IF(AND(P59="in_stock",ISNUMBER(M59)),M59,"")</x:f>
        <x:v>20.408571428571427</x:v>
      </x:c>
      <x:c r="P59" s="3" t="str">
        <x:v>in_stock</x:v>
      </x:c>
      <x:c r="Q59" s="3" t="str">
        <x:v>Official brand</x:v>
      </x:c>
      <x:c r="R59" s="3" t="str">
        <x:v>Mizon</x:v>
      </x:c>
      <x:c r="S59" s="13" t="str">
        <x:v>2026-10-20 15:52:43.565000</x:v>
      </x:c>
      <x:c r="T59" s="3" t="str">
        <x:v>Public selected-size config pairs35mL with$23.81USD regular/final one-time price; shipping/tax excluded. Market: Official global Mizon USD store; shipping guide explicitly lists United States and delivery fees/periods.</x:v>
      </x:c>
      <x:c r="U59" s="3" t="str">
        <x:v>No default size selected in public control. Smallest standard full size35mL; explicit sizeoption and public optionPrices paired, not genericfromprice or75mLhero.</x:v>
      </x:c>
      <x:c r="V59" s="3"/>
      <x:c r="W59" s="3" t="str">
        <x:v>https://mizon.pfdbrand.com/black-snail-all-in-one-cream.html</x:v>
      </x:c>
    </x:row>
    <x:row r="60" ht="52" customHeight="1">
      <x:c r="A60" s="3" t="str">
        <x:v>C034</x:v>
      </x:c>
      <x:c r="B60" s="3" t="str">
        <x:v>Mizon</x:v>
      </x:c>
      <x:c r="C60" s="3" t="str">
        <x:v>Collagen Power Lifting Cream</x:v>
      </x:c>
      <x:c r="D60" s="3" t="str">
        <x:v>moisturizer</x:v>
      </x:c>
      <x:c r="E60" s="11" t="n">
        <x:v>12.38</x:v>
      </x:c>
      <x:c r="F60" s="11" t="n">
        <x:v>12.38</x:v>
      </x:c>
      <x:c r="G60" s="3"/>
      <x:c r="H60" s="3" t="n">
        <x:v>35</x:v>
      </x:c>
      <x:c r="I60" s="3" t="str">
        <x:v>mL</x:v>
      </x:c>
      <x:c r="J60" s="3" t="n">
        <x:v>35</x:v>
      </x:c>
      <x:c r="K60" s="3" t="str">
        <x:v>mL</x:v>
      </x:c>
      <x:c r="L60" s="3" t="str">
        <x:v>moisturizer mL</x:v>
      </x:c>
      <x:c r="M60" s="11" t="n">
        <x:f>IF(AND(ISNUMBER(E60),E60&gt;0,ISNUMBER(J60),J60&gt;0),E60/J60*30,"")</x:f>
        <x:v>10.611428571428572</x:v>
      </x:c>
      <x:c r="N60" s="11" t="n">
        <x:f>IF(AND(ISNUMBER(F60),F60&gt;0,ISNUMBER(J60),J60&gt;0),F60/J60*30,"")</x:f>
        <x:v>10.611428571428572</x:v>
      </x:c>
      <x:c r="O60" s="11" t="n">
        <x:f>IF(AND(P60="in_stock",ISNUMBER(M60)),M60,"")</x:f>
        <x:v>10.611428571428572</x:v>
      </x:c>
      <x:c r="P60" s="3" t="str">
        <x:v>in_stock</x:v>
      </x:c>
      <x:c r="Q60" s="3" t="str">
        <x:v>Official brand</x:v>
      </x:c>
      <x:c r="R60" s="3" t="str">
        <x:v>Mizon</x:v>
      </x:c>
      <x:c r="S60" s="13" t="str">
        <x:v>2026-10-20 15:52:41.762000</x:v>
      </x:c>
      <x:c r="T60" s="3" t="str">
        <x:v>Public selected-size config pairs35mL with$12.38USD regular/final one-time price; shipping/tax excluded. Market: Official global Mizon USD store; shipping guide explicitly lists United States and delivery fees/periods.</x:v>
      </x:c>
      <x:c r="U60" s="3" t="str">
        <x:v>No default size selected in public control. Smallest standard full size35mL; explicit sizeoption and public optionPrices paired, not genericfromprice or75mLhero.</x:v>
      </x:c>
      <x:c r="V60" s="3"/>
      <x:c r="W60" s="3" t="str">
        <x:v>https://mizon.pfdbrand.com/collagen-power-lifting-cream.html</x:v>
      </x:c>
    </x:row>
    <x:row r="61" ht="65" customHeight="1">
      <x:c r="A61" s="3" t="str">
        <x:v>C003</x:v>
      </x:c>
      <x:c r="B61" s="3" t="str">
        <x:v>Mizon</x:v>
      </x:c>
      <x:c r="C61" s="3" t="str">
        <x:v>Peptide Ampoule Cream</x:v>
      </x:c>
      <x:c r="D61" s="3" t="str">
        <x:v>moisturizer</x:v>
      </x:c>
      <x:c r="E61" s="11" t="n">
        <x:v>26.67</x:v>
      </x:c>
      <x:c r="F61" s="11" t="n">
        <x:v>26.67</x:v>
      </x:c>
      <x:c r="G61" s="3"/>
      <x:c r="H61" s="3" t="n">
        <x:v>50</x:v>
      </x:c>
      <x:c r="I61" s="3" t="str">
        <x:v>mL</x:v>
      </x:c>
      <x:c r="J61" s="3" t="n">
        <x:v>50</x:v>
      </x:c>
      <x:c r="K61" s="3" t="str">
        <x:v>mL</x:v>
      </x:c>
      <x:c r="L61" s="3" t="str">
        <x:v>moisturizer mL</x:v>
      </x:c>
      <x:c r="M61" s="11" t="n">
        <x:f>IF(AND(ISNUMBER(E61),E61&gt;0,ISNUMBER(J61),J61&gt;0),E61/J61*30,"")</x:f>
        <x:v>16.002</x:v>
      </x:c>
      <x:c r="N61" s="11" t="n">
        <x:f>IF(AND(ISNUMBER(F61),F61&gt;0,ISNUMBER(J61),J61&gt;0),F61/J61*30,"")</x:f>
        <x:v>16.002</x:v>
      </x:c>
      <x:c r="O61" s="11" t="n">
        <x:f>IF(AND(P61="in_stock",ISNUMBER(M61)),M61,"")</x:f>
        <x:v>16.002</x:v>
      </x:c>
      <x:c r="P61" s="3" t="str">
        <x:v>in_stock</x:v>
      </x:c>
      <x:c r="Q61" s="3" t="str">
        <x:v>Official brand</x:v>
      </x:c>
      <x:c r="R61" s="3" t="str">
        <x:v>Mizon</x:v>
      </x:c>
      <x:c r="S61" s="13" t="str">
        <x:v>2026-10-20 15:38:39.646000</x:v>
      </x:c>
      <x:c r="T61" s="3" t="str">
        <x:v>26.67 USD paired with stated size in product section and/or selected public variant offer; excludes subscriptions/codes. Market: Official global USD store; official shipping guide explicitly lists United States with shipping price and delivery periods (https://mizon.pfdbrand.com/shipping-guide/).</x:v>
      </x:c>
      <x:c r="U61" s="3" t="str">
        <x:v>Single/default standard full size; metric size printed on product page.</x:v>
      </x:c>
      <x:c r="V61" s="3"/>
      <x:c r="W61" s="3" t="str">
        <x:v>https://mizon.pfdbrand.com/peptide-ampoule-cream.html</x:v>
      </x:c>
    </x:row>
    <x:row r="62" ht="52" customHeight="1">
      <x:c r="A62" s="3" t="str">
        <x:v>C035</x:v>
      </x:c>
      <x:c r="B62" s="3" t="str">
        <x:v>Mizon</x:v>
      </x:c>
      <x:c r="C62" s="3" t="str">
        <x:v>Snail Recovery Gel Cream</x:v>
      </x:c>
      <x:c r="D62" s="3" t="str">
        <x:v>moisturizer</x:v>
      </x:c>
      <x:c r="E62" s="11" t="n">
        <x:v>18.1</x:v>
      </x:c>
      <x:c r="F62" s="11" t="n">
        <x:v>18.1</x:v>
      </x:c>
      <x:c r="G62" s="3"/>
      <x:c r="H62" s="3" t="n">
        <x:v>45</x:v>
      </x:c>
      <x:c r="I62" s="3" t="str">
        <x:v>mL</x:v>
      </x:c>
      <x:c r="J62" s="3" t="n">
        <x:v>45</x:v>
      </x:c>
      <x:c r="K62" s="3" t="str">
        <x:v>mL</x:v>
      </x:c>
      <x:c r="L62" s="3" t="str">
        <x:v>moisturizer mL</x:v>
      </x:c>
      <x:c r="M62" s="11" t="n">
        <x:f>IF(AND(ISNUMBER(E62),E62&gt;0,ISNUMBER(J62),J62&gt;0),E62/J62*30,"")</x:f>
        <x:v>12.066666666666668</x:v>
      </x:c>
      <x:c r="N62" s="11" t="n">
        <x:f>IF(AND(ISNUMBER(F62),F62&gt;0,ISNUMBER(J62),J62&gt;0),F62/J62*30,"")</x:f>
        <x:v>12.066666666666668</x:v>
      </x:c>
      <x:c r="O62" s="11" t="n">
        <x:f>IF(AND(P62="in_stock",ISNUMBER(M62)),M62,"")</x:f>
        <x:v>12.066666666666668</x:v>
      </x:c>
      <x:c r="P62" s="3" t="str">
        <x:v>in_stock</x:v>
      </x:c>
      <x:c r="Q62" s="3" t="str">
        <x:v>Official brand</x:v>
      </x:c>
      <x:c r="R62" s="3" t="str">
        <x:v>Mizon</x:v>
      </x:c>
      <x:c r="S62" s="13" t="str">
        <x:v>2026-10-20 15:52:42.512000</x:v>
      </x:c>
      <x:c r="T62" s="3" t="str">
        <x:v>18.1 USD paired with stated size in product section and/or selected public variant offer; excludes subscriptions/codes. Market: Official global Mizon USD store; shipping guide explicitly lists United States and delivery fees/periods.</x:v>
      </x:c>
      <x:c r="U62" s="3" t="str">
        <x:v>Single/default standard full size; metric size printed on product page.</x:v>
      </x:c>
      <x:c r="V62" s="3"/>
      <x:c r="W62" s="3" t="str">
        <x:v>https://mizon.pfdbrand.com/snail-recovery-gel-cream.html</x:v>
      </x:c>
    </x:row>
    <x:row r="63" ht="65" customHeight="1">
      <x:c r="A63" s="3" t="str">
        <x:v>A001</x:v>
      </x:c>
      <x:c r="B63" s="3" t="str">
        <x:v>Naturium</x:v>
      </x:c>
      <x:c r="C63" s="3" t="str">
        <x:v>Multi-Peptide Rich Cream</x:v>
      </x:c>
      <x:c r="D63" s="3" t="str">
        <x:v>moisturizer</x:v>
      </x:c>
      <x:c r="E63" s="11" t="n">
        <x:v>25</x:v>
      </x:c>
      <x:c r="F63" s="11" t="n">
        <x:v>25</x:v>
      </x:c>
      <x:c r="G63" s="3"/>
      <x:c r="H63" s="3" t="n">
        <x:v>50</x:v>
      </x:c>
      <x:c r="I63" s="3" t="str">
        <x:v>mL</x:v>
      </x:c>
      <x:c r="J63" s="3" t="n">
        <x:v>50</x:v>
      </x:c>
      <x:c r="K63" s="3" t="str">
        <x:v>mL</x:v>
      </x:c>
      <x:c r="L63" s="3" t="str">
        <x:v>moisturizer mL</x:v>
      </x:c>
      <x:c r="M63" s="11" t="n">
        <x:f>IF(AND(ISNUMBER(E63),E63&gt;0,ISNUMBER(J63),J63&gt;0),E63/J63*30,"")</x:f>
        <x:v>15</x:v>
      </x:c>
      <x:c r="N63" s="11" t="n">
        <x:f>IF(AND(ISNUMBER(F63),F63&gt;0,ISNUMBER(J63),J63&gt;0),F63/J63*30,"")</x:f>
        <x:v>15</x:v>
      </x:c>
      <x:c r="O63" s="11" t="n">
        <x:f>IF(AND(P63="in_stock",ISNUMBER(M63)),M63,"")</x:f>
        <x:v>15</x:v>
      </x:c>
      <x:c r="P63" s="3" t="str">
        <x:v>in_stock</x:v>
      </x:c>
      <x:c r="Q63" s="3" t="str">
        <x:v>Official brand</x:v>
      </x:c>
      <x:c r="R63" s="3" t="str">
        <x:v>Naturium</x:v>
      </x:c>
      <x:c r="S63" s="13" t="str">
        <x:v>2026-10-20 15:39:55.314000</x:v>
      </x:c>
      <x:c r="T63" s="3" t="str">
        <x:v>Current public product page and product-specific official public feed variant41327573270583 advertiseUSD25.00; referenceUSD25.00. Pack quantity 50 mL; no coupon/subscription basis. Market: Official US-facing product page; matching public USD offer and US shipping/store context reviewed.</x:v>
      </x:c>
      <x:c r="U63" s="3" t="str">
        <x:v>Standard single formulation; variant41327573270583, Default Title. Quantity from product details; variant feed price matched to same product. Coupons and subscription prices excluded.</x:v>
      </x:c>
      <x:c r="V63" s="3"/>
      <x:c r="W63" s="3" t="str">
        <x:v>https://naturium.com/products/multi-peptide-rich-cream</x:v>
      </x:c>
    </x:row>
    <x:row r="64" ht="65" customHeight="1">
      <x:c r="A64" s="3" t="str">
        <x:v>A021</x:v>
      </x:c>
      <x:c r="B64" s="3" t="str">
        <x:v>Pacifica</x:v>
      </x:c>
      <x:c r="C64" s="3" t="str">
        <x:v>Dreamy Youth Day &amp; Night Face Cream</x:v>
      </x:c>
      <x:c r="D64" s="3" t="str">
        <x:v>moisturizer</x:v>
      </x:c>
      <x:c r="E64" s="11" t="n">
        <x:v>18</x:v>
      </x:c>
      <x:c r="F64" s="11" t="n">
        <x:v>18</x:v>
      </x:c>
      <x:c r="G64" s="3"/>
      <x:c r="H64" s="3" t="n">
        <x:v>1.7</x:v>
      </x:c>
      <x:c r="I64" s="3" t="str">
        <x:v>US_fl_oz</x:v>
      </x:c>
      <x:c r="J64" s="3" t="n">
        <x:v>50.275000256249996</x:v>
      </x:c>
      <x:c r="K64" s="3" t="str">
        <x:v>mL</x:v>
      </x:c>
      <x:c r="L64" s="3" t="str">
        <x:v>moisturizer mL</x:v>
      </x:c>
      <x:c r="M64" s="11" t="n">
        <x:f>IF(AND(ISNUMBER(E64),E64&gt;0,ISNUMBER(J64),J64&gt;0),E64/J64*30,"")</x:f>
        <x:v>10.740924858232482</x:v>
      </x:c>
      <x:c r="N64" s="11" t="n">
        <x:f>IF(AND(ISNUMBER(F64),F64&gt;0,ISNUMBER(J64),J64&gt;0),F64/J64*30,"")</x:f>
        <x:v>10.740924858232482</x:v>
      </x:c>
      <x:c r="O64" s="11" t="n">
        <x:f>IF(AND(P64="in_stock",ISNUMBER(M64)),M64,"")</x:f>
        <x:v>10.740924858232482</x:v>
      </x:c>
      <x:c r="P64" s="3" t="str">
        <x:v>in_stock</x:v>
      </x:c>
      <x:c r="Q64" s="3" t="str">
        <x:v>Official brand</x:v>
      </x:c>
      <x:c r="R64" s="3" t="str">
        <x:v>Pacifica</x:v>
      </x:c>
      <x:c r="S64" s="13" t="str">
        <x:v>2026-10-20 15:41:07.118000</x:v>
      </x:c>
      <x:c r="T64" s="3" t="str">
        <x:v>Current public product page and product-specific official public feed variant40031706710104 advertiseUSD18.00; referenceUSD18.00. Pack quantity 1.7 US_fl_oz; no coupon/subscription basis. Market: Official US-facing product page; matching public USD offer and US shipping/store context reviewed.</x:v>
      </x:c>
      <x:c r="U64" s="3" t="str">
        <x:v>Standard single formulation; variant40031706710104, Default Title. Quantity from product details; variant feed price matched to same product. Coupons and subscription prices excluded.</x:v>
      </x:c>
      <x:c r="V64" s="3"/>
      <x:c r="W64" s="3" t="str">
        <x:v>https://www.pacificabeauty.com/products/dreamy-youth-day-night-face-cream</x:v>
      </x:c>
    </x:row>
    <x:row r="65" ht="65" customHeight="1">
      <x:c r="A65" s="3" t="str">
        <x:v>A018</x:v>
      </x:c>
      <x:c r="B65" s="3" t="str">
        <x:v>Pacifica</x:v>
      </x:c>
      <x:c r="C65" s="3" t="str">
        <x:v>Future Youth Super Cream</x:v>
      </x:c>
      <x:c r="D65" s="3" t="str">
        <x:v>moisturizer</x:v>
      </x:c>
      <x:c r="E65" s="11" t="n">
        <x:v>24</x:v>
      </x:c>
      <x:c r="F65" s="11" t="n">
        <x:v>24</x:v>
      </x:c>
      <x:c r="G65" s="3"/>
      <x:c r="H65" s="3" t="n">
        <x:v>50</x:v>
      </x:c>
      <x:c r="I65" s="3" t="str">
        <x:v>mL</x:v>
      </x:c>
      <x:c r="J65" s="3" t="n">
        <x:v>50</x:v>
      </x:c>
      <x:c r="K65" s="3" t="str">
        <x:v>mL</x:v>
      </x:c>
      <x:c r="L65" s="3" t="str">
        <x:v>moisturizer mL</x:v>
      </x:c>
      <x:c r="M65" s="11" t="n">
        <x:f>IF(AND(ISNUMBER(E65),E65&gt;0,ISNUMBER(J65),J65&gt;0),E65/J65*30,"")</x:f>
        <x:v>14.399999999999999</x:v>
      </x:c>
      <x:c r="N65" s="11" t="n">
        <x:f>IF(AND(ISNUMBER(F65),F65&gt;0,ISNUMBER(J65),J65&gt;0),F65/J65*30,"")</x:f>
        <x:v>14.399999999999999</x:v>
      </x:c>
      <x:c r="O65" s="11" t="n">
        <x:f>IF(AND(P65="in_stock",ISNUMBER(M65)),M65,"")</x:f>
        <x:v>14.399999999999999</x:v>
      </x:c>
      <x:c r="P65" s="3" t="str">
        <x:v>in_stock</x:v>
      </x:c>
      <x:c r="Q65" s="3" t="str">
        <x:v>Official brand</x:v>
      </x:c>
      <x:c r="R65" s="3" t="str">
        <x:v>Pacifica</x:v>
      </x:c>
      <x:c r="S65" s="13" t="str">
        <x:v>2026-10-20 15:40:59.033000</x:v>
      </x:c>
      <x:c r="T65" s="3" t="str">
        <x:v>Current public product page and product-specific official public feed variant40656960454744 advertiseUSD24.00; referenceUSD24.00. Pack quantity 50 mL; no coupon/subscription basis. Market: Official US-facing product page; matching public USD offer and US shipping/store context reviewed.</x:v>
      </x:c>
      <x:c r="U65" s="3" t="str">
        <x:v>Standard single formulation; variant40656960454744, Default Title. Quantity from product details; variant feed price matched to same product. Coupons and subscription prices excluded. Current official linked package image visually inspected; printed metric used where legible.</x:v>
      </x:c>
      <x:c r="V65" s="3"/>
      <x:c r="W65" s="3" t="str">
        <x:v>https://www.pacificabeauty.com/products/future-youth-super-cream</x:v>
      </x:c>
    </x:row>
    <x:row r="66" ht="65" customHeight="1">
      <x:c r="A66" s="3" t="str">
        <x:v>A016</x:v>
      </x:c>
      <x:c r="B66" s="3" t="str">
        <x:v>Pacifica</x:v>
      </x:c>
      <x:c r="C66" s="3" t="str">
        <x:v>Vegan Ceramide Barrier Face Cream</x:v>
      </x:c>
      <x:c r="D66" s="3" t="str">
        <x:v>moisturizer</x:v>
      </x:c>
      <x:c r="E66" s="11" t="n">
        <x:v>15</x:v>
      </x:c>
      <x:c r="F66" s="11" t="n">
        <x:v>15</x:v>
      </x:c>
      <x:c r="G66" s="3"/>
      <x:c r="H66" s="3" t="n">
        <x:v>50</x:v>
      </x:c>
      <x:c r="I66" s="3" t="str">
        <x:v>mL</x:v>
      </x:c>
      <x:c r="J66" s="3" t="n">
        <x:v>50</x:v>
      </x:c>
      <x:c r="K66" s="3" t="str">
        <x:v>mL</x:v>
      </x:c>
      <x:c r="L66" s="3" t="str">
        <x:v>moisturizer mL</x:v>
      </x:c>
      <x:c r="M66" s="11" t="n">
        <x:f>IF(AND(ISNUMBER(E66),E66&gt;0,ISNUMBER(J66),J66&gt;0),E66/J66*30,"")</x:f>
        <x:v>9</x:v>
      </x:c>
      <x:c r="N66" s="11" t="n">
        <x:f>IF(AND(ISNUMBER(F66),F66&gt;0,ISNUMBER(J66),J66&gt;0),F66/J66*30,"")</x:f>
        <x:v>9</x:v>
      </x:c>
      <x:c r="O66" s="11" t="n">
        <x:f>IF(AND(P66="in_stock",ISNUMBER(M66)),M66,"")</x:f>
        <x:v>9</x:v>
      </x:c>
      <x:c r="P66" s="3" t="str">
        <x:v>in_stock</x:v>
      </x:c>
      <x:c r="Q66" s="3" t="str">
        <x:v>Official brand</x:v>
      </x:c>
      <x:c r="R66" s="3" t="str">
        <x:v>Pacifica</x:v>
      </x:c>
      <x:c r="S66" s="13" t="str">
        <x:v>2026-10-20 15:40:48.796000</x:v>
      </x:c>
      <x:c r="T66" s="3" t="str">
        <x:v>Current public product page and product-specific official public feed variant39410216992856 advertiseUSD15.00; referenceUSD15.00. Pack quantity 50 mL; no coupon/subscription basis. Market: Official US-facing product page; matching public USD offer and US shipping/store context reviewed.</x:v>
      </x:c>
      <x:c r="U66" s="3" t="str">
        <x:v>Standard single formulation; variant39410216992856, Default Title. Quantity from product details; variant feed price matched to same product. Coupons and subscription prices excluded. Current official linked package image visually inspected; printed metric used where legible.</x:v>
      </x:c>
      <x:c r="V66" s="3"/>
      <x:c r="W66" s="3" t="str">
        <x:v>https://www.pacificabeauty.com/products/vegan-ceramide-barrier-face-cream</x:v>
      </x:c>
    </x:row>
    <x:row r="67" ht="65" customHeight="1">
      <x:c r="A67" s="3" t="str">
        <x:v>A019</x:v>
      </x:c>
      <x:c r="B67" s="3" t="str">
        <x:v>Pacifica</x:v>
      </x:c>
      <x:c r="C67" s="3" t="str">
        <x:v>Vegan Collagen Overnight Recovery Cream</x:v>
      </x:c>
      <x:c r="D67" s="3" t="str">
        <x:v>moisturizer</x:v>
      </x:c>
      <x:c r="E67" s="11" t="n">
        <x:v>24</x:v>
      </x:c>
      <x:c r="F67" s="11" t="n">
        <x:v>24</x:v>
      </x:c>
      <x:c r="G67" s="3"/>
      <x:c r="H67" s="3" t="n">
        <x:v>1.7</x:v>
      </x:c>
      <x:c r="I67" s="3" t="str">
        <x:v>US_fl_oz</x:v>
      </x:c>
      <x:c r="J67" s="3" t="n">
        <x:v>50.275000256249996</x:v>
      </x:c>
      <x:c r="K67" s="3" t="str">
        <x:v>mL</x:v>
      </x:c>
      <x:c r="L67" s="3" t="str">
        <x:v>moisturizer mL</x:v>
      </x:c>
      <x:c r="M67" s="11" t="n">
        <x:f>IF(AND(ISNUMBER(E67),E67&gt;0,ISNUMBER(J67),J67&gt;0),E67/J67*30,"")</x:f>
        <x:v>14.321233144309977</x:v>
      </x:c>
      <x:c r="N67" s="11" t="n">
        <x:f>IF(AND(ISNUMBER(F67),F67&gt;0,ISNUMBER(J67),J67&gt;0),F67/J67*30,"")</x:f>
        <x:v>14.321233144309977</x:v>
      </x:c>
      <x:c r="O67" s="11" t="n">
        <x:f>IF(AND(P67="in_stock",ISNUMBER(M67)),M67,"")</x:f>
        <x:v>14.321233144309977</x:v>
      </x:c>
      <x:c r="P67" s="3" t="str">
        <x:v>in_stock</x:v>
      </x:c>
      <x:c r="Q67" s="3" t="str">
        <x:v>Official brand</x:v>
      </x:c>
      <x:c r="R67" s="3" t="str">
        <x:v>Pacifica</x:v>
      </x:c>
      <x:c r="S67" s="13" t="str">
        <x:v>2026-10-20 15:41:04.367000</x:v>
      </x:c>
      <x:c r="T67" s="3" t="str">
        <x:v>Current public product page and product-specific official public feed variant40038914719832 advertiseUSD24.00; referenceUSD24.00. Pack quantity 1.7 US_fl_oz; no coupon/subscription basis. Market: Official US-facing product page; matching public USD offer and US shipping/store context reviewed.</x:v>
      </x:c>
      <x:c r="U67" s="3" t="str">
        <x:v>Standard single formulation; variant40038914719832, 1.7 fl oz. Quantity from product details; variant feed price matched to same product. Coupons and subscription prices excluded.</x:v>
      </x:c>
      <x:c r="V67" s="3"/>
      <x:c r="W67" s="3" t="str">
        <x:v>https://www.pacificabeauty.com/products/vegan-collagen-overnight-recovery-cream</x:v>
      </x:c>
    </x:row>
    <x:row r="68" ht="52" customHeight="1">
      <x:c r="A68" s="3" t="str">
        <x:v>A060</x:v>
      </x:c>
      <x:c r="B68" s="3" t="str">
        <x:v>Paula’s Choice</x:v>
      </x:c>
      <x:c r="C68" s="3" t="str">
        <x:v>Pro-Collagen Peptide Cream Intensive Plumping Moisturizer</x:v>
      </x:c>
      <x:c r="D68" s="3" t="str">
        <x:v>moisturizer</x:v>
      </x:c>
      <x:c r="E68" s="11" t="n">
        <x:v>49</x:v>
      </x:c>
      <x:c r="F68" s="11" t="n">
        <x:v>49</x:v>
      </x:c>
      <x:c r="G68" s="3"/>
      <x:c r="H68" s="3" t="n">
        <x:v>1.7</x:v>
      </x:c>
      <x:c r="I68" s="3" t="str">
        <x:v>US_fl_oz</x:v>
      </x:c>
      <x:c r="J68" s="3" t="n">
        <x:v>50.275000256249996</x:v>
      </x:c>
      <x:c r="K68" s="3" t="str">
        <x:v>mL</x:v>
      </x:c>
      <x:c r="L68" s="3" t="str">
        <x:v>moisturizer mL</x:v>
      </x:c>
      <x:c r="M68" s="11" t="n">
        <x:f>IF(AND(ISNUMBER(E68),E68&gt;0,ISNUMBER(J68),J68&gt;0),E68/J68*30,"")</x:f>
        <x:v>29.239184336299534</x:v>
      </x:c>
      <x:c r="N68" s="11" t="n">
        <x:f>IF(AND(ISNUMBER(F68),F68&gt;0,ISNUMBER(J68),J68&gt;0),F68/J68*30,"")</x:f>
        <x:v>29.239184336299534</x:v>
      </x:c>
      <x:c r="O68" s="11" t="n">
        <x:f>IF(AND(P68="in_stock",ISNUMBER(M68)),M68,"")</x:f>
        <x:v>29.239184336299534</x:v>
      </x:c>
      <x:c r="P68" s="3" t="str">
        <x:v>in_stock</x:v>
      </x:c>
      <x:c r="Q68" s="3" t="str">
        <x:v>Official brand</x:v>
      </x:c>
      <x:c r="R68" s="3" t="str">
        <x:v>Paula’s Choice</x:v>
      </x:c>
      <x:c r="S68" s="13" t="str">
        <x:v>2026-10-20 15:57:36.308000</x:v>
      </x:c>
      <x:c r="T68" s="3" t="str">
        <x:v>Native one-time option displays$49.00USD for standard 1.7US_fl_oz; AddtoBag enabled. Subscription and signup/coupon discounts excluded. Market: Native public United States storefront reviewed; one-time US dollar option selected.</x:v>
      </x:c>
      <x:c r="U68" s="3" t="str">
        <x:v>Selected standard full size 1.7US_fl_oz. e.l.f. Ingredients panels state exact Net Weight; Paula’s Choice full-size offer and image alternative text establish quantity where available. No travel/refill or subscription offer.</x:v>
      </x:c>
      <x:c r="V68" s="3"/>
      <x:c r="W68" s="3" t="str">
        <x:v>https://www.paulaschoice.com/pro-collagen-peptide-cream-intensive-plumping-moisturizer/1160.html</x:v>
      </x:c>
    </x:row>
    <x:row r="69" ht="52" customHeight="1">
      <x:c r="A69" s="3" t="str">
        <x:v>A059</x:v>
      </x:c>
      <x:c r="B69" s="3" t="str">
        <x:v>Paula’s Choice</x:v>
      </x:c>
      <x:c r="C69" s="3" t="str">
        <x:v>Pro-Collagen Peptide Plumping Moisturizer</x:v>
      </x:c>
      <x:c r="D69" s="3" t="str">
        <x:v>moisturizer</x:v>
      </x:c>
      <x:c r="E69" s="11" t="n">
        <x:v>49</x:v>
      </x:c>
      <x:c r="F69" s="11" t="n">
        <x:v>49</x:v>
      </x:c>
      <x:c r="G69" s="3"/>
      <x:c r="H69" s="3" t="n">
        <x:v>50</x:v>
      </x:c>
      <x:c r="I69" s="3" t="str">
        <x:v>mL</x:v>
      </x:c>
      <x:c r="J69" s="3" t="n">
        <x:v>50</x:v>
      </x:c>
      <x:c r="K69" s="3" t="str">
        <x:v>mL</x:v>
      </x:c>
      <x:c r="L69" s="3" t="str">
        <x:v>moisturizer mL</x:v>
      </x:c>
      <x:c r="M69" s="11" t="n">
        <x:f>IF(AND(ISNUMBER(E69),E69&gt;0,ISNUMBER(J69),J69&gt;0),E69/J69*30,"")</x:f>
        <x:v>29.4</x:v>
      </x:c>
      <x:c r="N69" s="11" t="n">
        <x:f>IF(AND(ISNUMBER(F69),F69&gt;0,ISNUMBER(J69),J69&gt;0),F69/J69*30,"")</x:f>
        <x:v>29.4</x:v>
      </x:c>
      <x:c r="O69" s="11" t="n">
        <x:f>IF(AND(P69="in_stock",ISNUMBER(M69)),M69,"")</x:f>
        <x:v>29.4</x:v>
      </x:c>
      <x:c r="P69" s="3" t="str">
        <x:v>in_stock</x:v>
      </x:c>
      <x:c r="Q69" s="3" t="str">
        <x:v>Official brand</x:v>
      </x:c>
      <x:c r="R69" s="3" t="str">
        <x:v>Paula’s Choice</x:v>
      </x:c>
      <x:c r="S69" s="13" t="str">
        <x:v>2026-10-20 15:57:08.335000</x:v>
      </x:c>
      <x:c r="T69" s="3" t="str">
        <x:v>Native one-time option displays$49.00USD for standard 50mL; AddtoBag enabled. Subscription and signup/coupon discounts excluded. Market: Native public United States storefront reviewed; one-time US dollar option selected.</x:v>
      </x:c>
      <x:c r="U69" s="3" t="str">
        <x:v>Selected standard full size 50mL. e.l.f. Ingredients panels state exact Net Weight; Paula’s Choice full-size offer and image alternative text establish quantity where available. No travel/refill or subscription offer.</x:v>
      </x:c>
      <x:c r="V69" s="3"/>
      <x:c r="W69" s="3" t="str">
        <x:v>https://www.paulaschoice.com/pro-collagen-peptide-plumping-moisturizer/151-1510.html</x:v>
      </x:c>
    </x:row>
    <x:row r="70" ht="65" customHeight="1">
      <x:c r="A70" s="3" t="str">
        <x:v>A031</x:v>
      </x:c>
      <x:c r="B70" s="3" t="str">
        <x:v>Peach &amp; Lily</x:v>
      </x:c>
      <x:c r="C70" s="3" t="str">
        <x:v>Advanced Rebound Bioglow Zombie Cream™</x:v>
      </x:c>
      <x:c r="D70" s="3" t="str">
        <x:v>moisturizer</x:v>
      </x:c>
      <x:c r="E70" s="11" t="n">
        <x:v>59</x:v>
      </x:c>
      <x:c r="F70" s="11" t="n">
        <x:v>59</x:v>
      </x:c>
      <x:c r="G70" s="3"/>
      <x:c r="H70" s="3" t="n">
        <x:v>50</x:v>
      </x:c>
      <x:c r="I70" s="3" t="str">
        <x:v>mL</x:v>
      </x:c>
      <x:c r="J70" s="3" t="n">
        <x:v>50</x:v>
      </x:c>
      <x:c r="K70" s="3" t="str">
        <x:v>mL</x:v>
      </x:c>
      <x:c r="L70" s="3" t="str">
        <x:v>moisturizer mL</x:v>
      </x:c>
      <x:c r="M70" s="11" t="n">
        <x:f>IF(AND(ISNUMBER(E70),E70&gt;0,ISNUMBER(J70),J70&gt;0),E70/J70*30,"")</x:f>
        <x:v>35.4</x:v>
      </x:c>
      <x:c r="N70" s="11" t="n">
        <x:f>IF(AND(ISNUMBER(F70),F70&gt;0,ISNUMBER(J70),J70&gt;0),F70/J70*30,"")</x:f>
        <x:v>35.4</x:v>
      </x:c>
      <x:c r="O70" s="11" t="n">
        <x:f>IF(AND(P70="in_stock",ISNUMBER(M70)),M70,"")</x:f>
        <x:v>35.4</x:v>
      </x:c>
      <x:c r="P70" s="3" t="str">
        <x:v>in_stock</x:v>
      </x:c>
      <x:c r="Q70" s="3" t="str">
        <x:v>Official brand</x:v>
      </x:c>
      <x:c r="R70" s="3" t="str">
        <x:v>Peach &amp; Lily</x:v>
      </x:c>
      <x:c r="S70" s="13" t="str">
        <x:v>2026-10-20 15:41:16.006000</x:v>
      </x:c>
      <x:c r="T70" s="3" t="str">
        <x:v>Current public product page and product-specific official public feed variant43000138924103 advertiseUSD59.00; referenceUSD59.00. Pack quantity 50 mL; no coupon/subscription basis. Market: Official US-facing product page; matching public USD offer and US shipping/store context reviewed.</x:v>
      </x:c>
      <x:c r="U70" s="3" t="str">
        <x:v>Standard single formulation; variant43000138924103, 50ML. Quantity from product details; variant feed price matched to same product. Coupons and subscription prices excluded.</x:v>
      </x:c>
      <x:c r="V70" s="3"/>
      <x:c r="W70" s="3" t="str">
        <x:v>https://www.peachandlily.com/products/advanced-rebound-bioglow-zombie-cream</x:v>
      </x:c>
    </x:row>
    <x:row r="71" ht="65" customHeight="1">
      <x:c r="A71" s="3" t="str">
        <x:v>A036</x:v>
      </x:c>
      <x:c r="B71" s="3" t="str">
        <x:v>Peach &amp; Lily</x:v>
      </x:c>
      <x:c r="C71" s="3" t="str">
        <x:v>Overnight Star Night Cream</x:v>
      </x:c>
      <x:c r="D71" s="3" t="str">
        <x:v>moisturizer</x:v>
      </x:c>
      <x:c r="E71" s="11" t="n">
        <x:v>45</x:v>
      </x:c>
      <x:c r="F71" s="11" t="n">
        <x:v>45</x:v>
      </x:c>
      <x:c r="G71" s="3"/>
      <x:c r="H71" s="3" t="n">
        <x:v>80</x:v>
      </x:c>
      <x:c r="I71" s="3" t="str">
        <x:v>mL</x:v>
      </x:c>
      <x:c r="J71" s="3" t="n">
        <x:v>80</x:v>
      </x:c>
      <x:c r="K71" s="3" t="str">
        <x:v>mL</x:v>
      </x:c>
      <x:c r="L71" s="3" t="str">
        <x:v>moisturizer mL</x:v>
      </x:c>
      <x:c r="M71" s="11" t="n">
        <x:f>IF(AND(ISNUMBER(E71),E71&gt;0,ISNUMBER(J71),J71&gt;0),E71/J71*30,"")</x:f>
        <x:v>16.875</x:v>
      </x:c>
      <x:c r="N71" s="11" t="n">
        <x:f>IF(AND(ISNUMBER(F71),F71&gt;0,ISNUMBER(J71),J71&gt;0),F71/J71*30,"")</x:f>
        <x:v>16.875</x:v>
      </x:c>
      <x:c r="O71" s="11" t="n">
        <x:f>IF(AND(P71="in_stock",ISNUMBER(M71)),M71,"")</x:f>
        <x:v>16.875</x:v>
      </x:c>
      <x:c r="P71" s="3" t="str">
        <x:v>in_stock</x:v>
      </x:c>
      <x:c r="Q71" s="3" t="str">
        <x:v>Official brand</x:v>
      </x:c>
      <x:c r="R71" s="3" t="str">
        <x:v>Peach &amp; Lily</x:v>
      </x:c>
      <x:c r="S71" s="13" t="str">
        <x:v>2026-10-20 15:42:01.387000</x:v>
      </x:c>
      <x:c r="T71" s="3" t="str">
        <x:v>Current public product page and product-specific official public feed variant39449984827463 advertiseUSD45.00; referenceUSD45.00. Pack quantity 80 mL; no coupon/subscription basis. Market: Official US-facing product page; matching public USD offer and US shipping/store context reviewed.</x:v>
      </x:c>
      <x:c r="U71" s="3" t="str">
        <x:v>Standard single formulation; variant39449984827463, 80 ml / 2.70 oz. Quantity from product details; variant feed price matched to same product. Coupons and subscription prices excluded.</x:v>
      </x:c>
      <x:c r="V71" s="3"/>
      <x:c r="W71" s="3" t="str">
        <x:v>https://www.peachandlily.com/products/overnight-star-sleeping-mask</x:v>
      </x:c>
    </x:row>
    <x:row r="72" ht="65" customHeight="1">
      <x:c r="A72" s="3" t="str">
        <x:v>A034</x:v>
      </x:c>
      <x:c r="B72" s="3" t="str">
        <x:v>Peach &amp; Lily</x:v>
      </x:c>
      <x:c r="C72" s="3" t="str">
        <x:v>Peptide Pro Firming Moisturizer</x:v>
      </x:c>
      <x:c r="D72" s="3" t="str">
        <x:v>moisturizer</x:v>
      </x:c>
      <x:c r="E72" s="11" t="n">
        <x:v>45</x:v>
      </x:c>
      <x:c r="F72" s="11" t="n">
        <x:v>45</x:v>
      </x:c>
      <x:c r="G72" s="3"/>
      <x:c r="H72" s="3" t="n">
        <x:v>50</x:v>
      </x:c>
      <x:c r="I72" s="3" t="str">
        <x:v>mL</x:v>
      </x:c>
      <x:c r="J72" s="3" t="n">
        <x:v>50</x:v>
      </x:c>
      <x:c r="K72" s="3" t="str">
        <x:v>mL</x:v>
      </x:c>
      <x:c r="L72" s="3" t="str">
        <x:v>moisturizer mL</x:v>
      </x:c>
      <x:c r="M72" s="11" t="n">
        <x:f>IF(AND(ISNUMBER(E72),E72&gt;0,ISNUMBER(J72),J72&gt;0),E72/J72*30,"")</x:f>
        <x:v>27</x:v>
      </x:c>
      <x:c r="N72" s="11" t="n">
        <x:f>IF(AND(ISNUMBER(F72),F72&gt;0,ISNUMBER(J72),J72&gt;0),F72/J72*30,"")</x:f>
        <x:v>27</x:v>
      </x:c>
      <x:c r="O72" s="11" t="n">
        <x:f>IF(AND(P72="in_stock",ISNUMBER(M72)),M72,"")</x:f>
        <x:v>27</x:v>
      </x:c>
      <x:c r="P72" s="3" t="str">
        <x:v>in_stock</x:v>
      </x:c>
      <x:c r="Q72" s="3" t="str">
        <x:v>Official brand</x:v>
      </x:c>
      <x:c r="R72" s="3" t="str">
        <x:v>Peach &amp; Lily</x:v>
      </x:c>
      <x:c r="S72" s="13" t="str">
        <x:v>2026-10-20 15:41:47.973000</x:v>
      </x:c>
      <x:c r="T72" s="3" t="str">
        <x:v>Current public product page and product-specific official public feed variant39774732877895 advertiseUSD45.00; referenceUSD45.00. Pack quantity 50 mL; no coupon/subscription basis. Market: Official US-facing product page; matching public USD offer and US shipping/store context reviewed.</x:v>
      </x:c>
      <x:c r="U72" s="3" t="str">
        <x:v>Standard single formulation; variant39774732877895, 50ml. Quantity from product details; variant feed price matched to same product. Coupons and subscription prices excluded.</x:v>
      </x:c>
      <x:c r="V72" s="3"/>
      <x:c r="W72" s="3" t="str">
        <x:v>https://www.peachandlily.com/products/peptide-pro-firming-moisturizer</x:v>
      </x:c>
    </x:row>
    <x:row r="73" ht="39" customHeight="1">
      <x:c r="A73" s="3" t="str">
        <x:v>P20</x:v>
      </x:c>
      <x:c r="B73" s="3" t="str">
        <x:v>Peter Thomas Roth</x:v>
      </x:c>
      <x:c r="C73" s="3" t="str">
        <x:v>Peptide Skinjection Moisture Infusion Cream</x:v>
      </x:c>
      <x:c r="D73" s="3" t="str">
        <x:v>moisturizer</x:v>
      </x:c>
      <x:c r="E73" s="11" t="n">
        <x:v>56</x:v>
      </x:c>
      <x:c r="F73" s="11" t="n">
        <x:v>56</x:v>
      </x:c>
      <x:c r="G73" s="3"/>
      <x:c r="H73" s="3" t="n">
        <x:v>50</x:v>
      </x:c>
      <x:c r="I73" s="3" t="str">
        <x:v>mL</x:v>
      </x:c>
      <x:c r="J73" s="3" t="n">
        <x:v>50</x:v>
      </x:c>
      <x:c r="K73" s="3" t="str">
        <x:v>mL</x:v>
      </x:c>
      <x:c r="L73" s="3" t="str">
        <x:v>moisturizer mL</x:v>
      </x:c>
      <x:c r="M73" s="11" t="n">
        <x:f>IF(AND(ISNUMBER(E73),E73&gt;0,ISNUMBER(J73),J73&gt;0),E73/J73*30,"")</x:f>
        <x:v>33.6</x:v>
      </x:c>
      <x:c r="N73" s="11" t="n">
        <x:f>IF(AND(ISNUMBER(F73),F73&gt;0,ISNUMBER(J73),J73&gt;0),F73/J73*30,"")</x:f>
        <x:v>33.6</x:v>
      </x:c>
      <x:c r="O73" s="11" t="n">
        <x:f>IF(AND(P73="in_stock",ISNUMBER(M73)),M73,"")</x:f>
        <x:v>33.6</x:v>
      </x:c>
      <x:c r="P73" s="3" t="str">
        <x:v>in_stock</x:v>
      </x:c>
      <x:c r="Q73" s="3" t="str">
        <x:v>Official brand</x:v>
      </x:c>
      <x:c r="R73" s="3" t="str">
        <x:v>Peter Thomas Roth</x:v>
      </x:c>
      <x:c r="S73" s="13" t="str">
        <x:v>2026-10-20 15:25:00</x:v>
      </x:c>
      <x:c r="T73" s="3" t="str">
        <x:v>US market selected through native country menu; settled page shows $56,50mL and enabled Add to cart for variant49652414906680. Excludes refillpod. Market: US</x:v>
      </x:c>
      <x:c r="U73" s="3" t="str">
        <x:v>PDP50ml/1.7floz, SKU1801095; full jar, excludes separate refillpod.</x:v>
      </x:c>
      <x:c r="V73" s="3"/>
      <x:c r="W73" s="3" t="str">
        <x:v>https://www.peterthomasroth.com/products/peptide-skinjection-moisture-infusion-cream-50ml?variant=49652414906680</x:v>
      </x:c>
    </x:row>
    <x:row r="74" ht="65" customHeight="1">
      <x:c r="A74" s="3" t="str">
        <x:v>C040</x:v>
      </x:c>
      <x:c r="B74" s="3" t="str">
        <x:v>Pyunkang Yul</x:v>
      </x:c>
      <x:c r="C74" s="3" t="str">
        <x:v>Black Tea Enriched Cream</x:v>
      </x:c>
      <x:c r="D74" s="3" t="str">
        <x:v>moisturizer</x:v>
      </x:c>
      <x:c r="E74" s="11" t="n">
        <x:v>39.99</x:v>
      </x:c>
      <x:c r="F74" s="11" t="n">
        <x:v>39.99</x:v>
      </x:c>
      <x:c r="G74" s="3"/>
      <x:c r="H74" s="3" t="n">
        <x:v>60</x:v>
      </x:c>
      <x:c r="I74" s="3" t="str">
        <x:v>mL</x:v>
      </x:c>
      <x:c r="J74" s="3" t="n">
        <x:v>60</x:v>
      </x:c>
      <x:c r="K74" s="3" t="str">
        <x:v>mL</x:v>
      </x:c>
      <x:c r="L74" s="3" t="str">
        <x:v>moisturizer mL</x:v>
      </x:c>
      <x:c r="M74" s="11" t="n">
        <x:f>IF(AND(ISNUMBER(E74),E74&gt;0,ISNUMBER(J74),J74&gt;0),E74/J74*30,"")</x:f>
        <x:v>19.995</x:v>
      </x:c>
      <x:c r="N74" s="11" t="n">
        <x:f>IF(AND(ISNUMBER(F74),F74&gt;0,ISNUMBER(J74),J74&gt;0),F74/J74*30,"")</x:f>
        <x:v>19.995</x:v>
      </x:c>
      <x:c r="O74" s="11" t="str">
        <x:f>IF(AND(P74="in_stock",ISNUMBER(M74)),M74,"")</x:f>
      </x:c>
      <x:c r="P74" s="3" t="str">
        <x:v>unknown</x:v>
      </x:c>
      <x:c r="Q74" s="3" t="str">
        <x:v>Official brand</x:v>
      </x:c>
      <x:c r="R74" s="3" t="str">
        <x:v>Pyunkang Yul</x:v>
      </x:c>
      <x:c r="S74" s="13" t="str">
        <x:v>2026-10-20 15:52:53.610000</x:v>
      </x:c>
      <x:c r="T74" s="3" t="str">
        <x:v>39.99 USD paired with stated size in product section and/or selected public variant offer; excludes subscriptions/codes. Market: Official Pyunkang Yul globalUSDstore; shipping policy explicitly lists United States (exceptHawaii). Overseasfulfillment disclosed; UScorporatefooter.</x:v>
      </x:c>
      <x:c r="U74" s="3" t="str">
        <x:v>Single/default standard full size; metric size printed on product page.</x:v>
      </x:c>
      <x:c r="V74" s="3"/>
      <x:c r="W74" s="3" t="str">
        <x:v>https://pyunkangyulglobal.com/products/pyunkangyul-black-tea-enriched-cream-60ml</x:v>
      </x:c>
    </x:row>
    <x:row r="75" ht="65" customHeight="1">
      <x:c r="A75" s="3" t="str">
        <x:v>B020</x:v>
      </x:c>
      <x:c r="B75" s="3" t="str">
        <x:v>Rhode</x:v>
      </x:c>
      <x:c r="C75" s="3" t="str">
        <x:v>Barrier Butter</x:v>
      </x:c>
      <x:c r="D75" s="3" t="str">
        <x:v>moisturizer</x:v>
      </x:c>
      <x:c r="E75" s="11" t="n">
        <x:v>36</x:v>
      </x:c>
      <x:c r="F75" s="11" t="n">
        <x:v>36</x:v>
      </x:c>
      <x:c r="G75" s="3"/>
      <x:c r="H75" s="3" t="n">
        <x:v>100</x:v>
      </x:c>
      <x:c r="I75" s="3" t="str">
        <x:v>mL</x:v>
      </x:c>
      <x:c r="J75" s="3" t="n">
        <x:v>100</x:v>
      </x:c>
      <x:c r="K75" s="3" t="str">
        <x:v>mL</x:v>
      </x:c>
      <x:c r="L75" s="3" t="str">
        <x:v>moisturizer mL</x:v>
      </x:c>
      <x:c r="M75" s="11" t="n">
        <x:f>IF(AND(ISNUMBER(E75),E75&gt;0,ISNUMBER(J75),J75&gt;0),E75/J75*30,"")</x:f>
        <x:v>10.799999999999999</x:v>
      </x:c>
      <x:c r="N75" s="11" t="n">
        <x:f>IF(AND(ISNUMBER(F75),F75&gt;0,ISNUMBER(J75),J75&gt;0),F75/J75*30,"")</x:f>
        <x:v>10.799999999999999</x:v>
      </x:c>
      <x:c r="O75" s="11" t="n">
        <x:f>IF(AND(P75="in_stock",ISNUMBER(M75)),M75,"")</x:f>
        <x:v>10.799999999999999</x:v>
      </x:c>
      <x:c r="P75" s="3" t="str">
        <x:v>in_stock</x:v>
      </x:c>
      <x:c r="Q75" s="3" t="str">
        <x:v>Official brand</x:v>
      </x:c>
      <x:c r="R75" s="3" t="str">
        <x:v>Rhode</x:v>
      </x:c>
      <x:c r="S75" s="13" t="str">
        <x:v>2026-10-20 15:43:47</x:v>
      </x:c>
      <x:c r="T75" s="3" t="str">
        <x:v>US root PDP big3.4oz USD36; little1.35oz USD22 excluded. Metric/fluid qualifier not established in reader; normalization held. Independent root review inspected matching big-size official package printing 100mL; supersedes oz. Market: Official US-facing brand page; USD, US shipping or US root storefront.</x:v>
      </x:c>
      <x:c r="U75" s="3" t="str">
        <x:v>US root PDP big3.4oz USD36; little1.35oz USD22 excluded. Metric/fluid qualifier not established in reader; normalization held. Independent root review inspected matching big-size official package printing 100mL; supersedes oz.</x:v>
      </x:c>
      <x:c r="V75" s="3"/>
      <x:c r="W75" s="3" t="str">
        <x:v>https://www.rhodeskin.com/products/barrier-butter</x:v>
      </x:c>
    </x:row>
    <x:row r="76" ht="65" customHeight="1">
      <x:c r="A76" s="3" t="str">
        <x:v>B012</x:v>
      </x:c>
      <x:c r="B76" s="3" t="str">
        <x:v>Skinfix</x:v>
      </x:c>
      <x:c r="C76" s="3" t="str">
        <x:v>Barrier Balancing Water Cream</x:v>
      </x:c>
      <x:c r="D76" s="3" t="str">
        <x:v>moisturizer</x:v>
      </x:c>
      <x:c r="E76" s="11" t="n">
        <x:v>54</x:v>
      </x:c>
      <x:c r="F76" s="11" t="n">
        <x:v>54</x:v>
      </x:c>
      <x:c r="G76" s="3"/>
      <x:c r="H76" s="3" t="n">
        <x:v>50</x:v>
      </x:c>
      <x:c r="I76" s="3" t="str">
        <x:v>mL</x:v>
      </x:c>
      <x:c r="J76" s="3" t="n">
        <x:v>50</x:v>
      </x:c>
      <x:c r="K76" s="3" t="str">
        <x:v>mL</x:v>
      </x:c>
      <x:c r="L76" s="3" t="str">
        <x:v>moisturizer mL</x:v>
      </x:c>
      <x:c r="M76" s="11" t="n">
        <x:f>IF(AND(ISNUMBER(E76),E76&gt;0,ISNUMBER(J76),J76&gt;0),E76/J76*30,"")</x:f>
        <x:v>32.400000000000006</x:v>
      </x:c>
      <x:c r="N76" s="11" t="n">
        <x:f>IF(AND(ISNUMBER(F76),F76&gt;0,ISNUMBER(J76),J76&gt;0),F76/J76*30,"")</x:f>
        <x:v>32.400000000000006</x:v>
      </x:c>
      <x:c r="O76" s="11" t="n">
        <x:f>IF(AND(P76="in_stock",ISNUMBER(M76)),M76,"")</x:f>
        <x:v>32.400000000000006</x:v>
      </x:c>
      <x:c r="P76" s="3" t="str">
        <x:v>in_stock</x:v>
      </x:c>
      <x:c r="Q76" s="3" t="str">
        <x:v>Official brand</x:v>
      </x:c>
      <x:c r="R76" s="3" t="str">
        <x:v>Skinfix</x:v>
      </x:c>
      <x:c r="S76" s="13" t="str">
        <x:v>2026-10-20 15:43:47</x:v>
      </x:c>
      <x:c r="T76" s="3" t="str">
        <x:v>USD54 Full1.7oz current PDP. Metric not confirmed in this text review; normalization held. Independent root review read linked official package metric 50mL; supersedes ambiguous oz. Market: Official US-facing brand page; USD, US shipping or US root storefront.</x:v>
      </x:c>
      <x:c r="U76" s="3" t="str">
        <x:v>USD54 Full1.7oz current PDP. Metric not confirmed in this text review; normalization held. Independent root review read linked official package metric 50mL; supersedes ambiguous oz.</x:v>
      </x:c>
      <x:c r="V76" s="3"/>
      <x:c r="W76" s="3" t="str">
        <x:v>https://skinfix.com/products/barrier-balancing-water-cream</x:v>
      </x:c>
    </x:row>
    <x:row r="77" ht="39" customHeight="1">
      <x:c r="A77" s="3" t="str">
        <x:v>P18</x:v>
      </x:c>
      <x:c r="B77" s="3" t="str">
        <x:v>Skinfix</x:v>
      </x:c>
      <x:c r="C77" s="3" t="str">
        <x:v>Triple Lipid-Peptide Cream</x:v>
      </x:c>
      <x:c r="D77" s="3" t="str">
        <x:v>moisturizer</x:v>
      </x:c>
      <x:c r="E77" s="11" t="n">
        <x:v>54</x:v>
      </x:c>
      <x:c r="F77" s="11" t="n">
        <x:v>54</x:v>
      </x:c>
      <x:c r="G77" s="3"/>
      <x:c r="H77" s="3" t="n">
        <x:v>50</x:v>
      </x:c>
      <x:c r="I77" s="3" t="str">
        <x:v>mL</x:v>
      </x:c>
      <x:c r="J77" s="3" t="n">
        <x:v>50</x:v>
      </x:c>
      <x:c r="K77" s="3" t="str">
        <x:v>mL</x:v>
      </x:c>
      <x:c r="L77" s="3" t="str">
        <x:v>moisturizer mL</x:v>
      </x:c>
      <x:c r="M77" s="11" t="n">
        <x:f>IF(AND(ISNUMBER(E77),E77&gt;0,ISNUMBER(J77),J77&gt;0),E77/J77*30,"")</x:f>
        <x:v>32.400000000000006</x:v>
      </x:c>
      <x:c r="N77" s="11" t="n">
        <x:f>IF(AND(ISNUMBER(F77),F77&gt;0,ISNUMBER(J77),J77&gt;0),F77/J77*30,"")</x:f>
        <x:v>32.400000000000006</x:v>
      </x:c>
      <x:c r="O77" s="11" t="n">
        <x:f>IF(AND(P77="in_stock",ISNUMBER(M77)),M77,"")</x:f>
        <x:v>32.400000000000006</x:v>
      </x:c>
      <x:c r="P77" s="3" t="str">
        <x:v>in_stock</x:v>
      </x:c>
      <x:c r="Q77" s="3" t="str">
        <x:v>Official brand</x:v>
      </x:c>
      <x:c r="R77" s="3" t="str">
        <x:v>Skinfix</x:v>
      </x:c>
      <x:c r="S77" s="13" t="str">
        <x:v>2026-10-20 15:18:07</x:v>
      </x:c>
      <x:c r="T77" s="3" t="str">
        <x:v>Full1.7oz, $54, Add to Bag; variant-specific public JSON-LD agrees USD54/InStock. Separate aggregate schema's $20 conflicts and is not used. Market: US</x:v>
      </x:c>
      <x:c r="U77" s="3" t="str">
        <x:v>Full1.7oz variant19409094115397 selected in PDP; its linked hero package image prints50mL/1.7fl.oz. Excludes46-dollar refill,20-dollar mini and85-dollar XL.</x:v>
      </x:c>
      <x:c r="V77" s="3"/>
      <x:c r="W77" s="3" t="str">
        <x:v>https://skinfix.com/products/lipid-peptide-cream</x:v>
      </x:c>
    </x:row>
    <x:row r="78" ht="39" customHeight="1">
      <x:c r="A78" s="3" t="str">
        <x:v>P13</x:v>
      </x:c>
      <x:c r="B78" s="3" t="str">
        <x:v>Stratia</x:v>
      </x:c>
      <x:c r="C78" s="3" t="str">
        <x:v>Interface</x:v>
      </x:c>
      <x:c r="D78" s="3" t="str">
        <x:v>moisturizer</x:v>
      </x:c>
      <x:c r="E78" s="11" t="n">
        <x:v>29</x:v>
      </x:c>
      <x:c r="F78" s="11" t="n">
        <x:v>29</x:v>
      </x:c>
      <x:c r="G78" s="3"/>
      <x:c r="H78" s="3" t="n">
        <x:v>50</x:v>
      </x:c>
      <x:c r="I78" s="3" t="str">
        <x:v>mL</x:v>
      </x:c>
      <x:c r="J78" s="3" t="n">
        <x:v>50</x:v>
      </x:c>
      <x:c r="K78" s="3" t="str">
        <x:v>mL</x:v>
      </x:c>
      <x:c r="L78" s="3" t="str">
        <x:v>moisturizer mL</x:v>
      </x:c>
      <x:c r="M78" s="11" t="n">
        <x:f>IF(AND(ISNUMBER(E78),E78&gt;0,ISNUMBER(J78),J78&gt;0),E78/J78*30,"")</x:f>
        <x:v>17.4</x:v>
      </x:c>
      <x:c r="N78" s="11" t="n">
        <x:f>IF(AND(ISNUMBER(F78),F78&gt;0,ISNUMBER(J78),J78&gt;0),F78/J78*30,"")</x:f>
        <x:v>17.4</x:v>
      </x:c>
      <x:c r="O78" s="11" t="n">
        <x:f>IF(AND(P78="in_stock",ISNUMBER(M78)),M78,"")</x:f>
        <x:v>17.4</x:v>
      </x:c>
      <x:c r="P78" s="3" t="str">
        <x:v>in_stock</x:v>
      </x:c>
      <x:c r="Q78" s="3" t="str">
        <x:v>Official brand</x:v>
      </x:c>
      <x:c r="R78" s="3" t="str">
        <x:v>Stratia</x:v>
      </x:c>
      <x:c r="S78" s="13" t="str">
        <x:v>2026-10-20 15:17:12</x:v>
      </x:c>
      <x:c r="T78" s="3" t="str">
        <x:v>PDP 50mL declaration and main purchase/add-to-cart price USD29. Market: US</x:v>
      </x:c>
      <x:c r="U78" s="3" t="str">
        <x:v>Single product 50ml / 1.7fl oz; ordinary price USD29. First-order WELCOME10 coupon excluded.</x:v>
      </x:c>
      <x:c r="V78" s="3"/>
      <x:c r="W78" s="3" t="str">
        <x:v>https://www.stratiaskin.com/products/interface</x:v>
      </x:c>
    </x:row>
    <x:row r="79" ht="52" customHeight="1">
      <x:c r="A79" s="3" t="str">
        <x:v>C020</x:v>
      </x:c>
      <x:c r="B79" s="3" t="str">
        <x:v>Sulwhasoo</x:v>
      </x:c>
      <x:c r="C79" s="3" t="str">
        <x:v>Concentrated Ginseng Rejuvenating Cream</x:v>
      </x:c>
      <x:c r="D79" s="3" t="str">
        <x:v>moisturizer</x:v>
      </x:c>
      <x:c r="E79" s="11" t="n">
        <x:v>260</x:v>
      </x:c>
      <x:c r="F79" s="11" t="n">
        <x:v>260</x:v>
      </x:c>
      <x:c r="G79" s="3"/>
      <x:c r="H79" s="3" t="n">
        <x:v>50</x:v>
      </x:c>
      <x:c r="I79" s="3" t="str">
        <x:v>mL</x:v>
      </x:c>
      <x:c r="J79" s="3" t="n">
        <x:v>50</x:v>
      </x:c>
      <x:c r="K79" s="3" t="str">
        <x:v>mL</x:v>
      </x:c>
      <x:c r="L79" s="3" t="str">
        <x:v>moisturizer mL</x:v>
      </x:c>
      <x:c r="M79" s="11" t="n">
        <x:f>IF(AND(ISNUMBER(E79),E79&gt;0,ISNUMBER(J79),J79&gt;0),E79/J79*30,"")</x:f>
        <x:v>156</x:v>
      </x:c>
      <x:c r="N79" s="11" t="n">
        <x:f>IF(AND(ISNUMBER(F79),F79&gt;0,ISNUMBER(J79),J79&gt;0),F79/J79*30,"")</x:f>
        <x:v>156</x:v>
      </x:c>
      <x:c r="O79" s="11" t="n">
        <x:f>IF(AND(P79="in_stock",ISNUMBER(M79)),M79,"")</x:f>
        <x:v>156</x:v>
      </x:c>
      <x:c r="P79" s="3" t="str">
        <x:v>in_stock</x:v>
      </x:c>
      <x:c r="Q79" s="3" t="str">
        <x:v>Official brand</x:v>
      </x:c>
      <x:c r="R79" s="3" t="str">
        <x:v>Sulwhasoo</x:v>
      </x:c>
      <x:c r="S79" s="13" t="str">
        <x:v>2026-10-20 15:39:36.257000</x:v>
      </x:c>
      <x:c r="T79" s="3" t="str">
        <x:v>Selected default variant43202379644973,50mL printed adjacent$260. Publicone-time price26000cents; subscription221excluded. Market: Official Sulwhasoo US store, USD offer and United States shipping.</x:v>
      </x:c>
      <x:c r="U79" s="3" t="str">
        <x:v>Single/default standard full size; metric size printed on product page.</x:v>
      </x:c>
      <x:c r="V79" s="3"/>
      <x:c r="W79" s="3" t="str">
        <x:v>https://us.sulwhasoo.com/collections/online-exclusive/products/concentrated-ginseng-rejuvenating-cream?variant=43202379644973</x:v>
      </x:c>
    </x:row>
    <x:row r="80" ht="52" customHeight="1">
      <x:c r="A80" s="3" t="str">
        <x:v>C021</x:v>
      </x:c>
      <x:c r="B80" s="3" t="str">
        <x:v>Sulwhasoo</x:v>
      </x:c>
      <x:c r="C80" s="3" t="str">
        <x:v>Concentrated Ginseng Rejuvenating Cream Rich</x:v>
      </x:c>
      <x:c r="D80" s="3" t="str">
        <x:v>moisturizer</x:v>
      </x:c>
      <x:c r="E80" s="11" t="n">
        <x:v>260</x:v>
      </x:c>
      <x:c r="F80" s="11" t="n">
        <x:v>260</x:v>
      </x:c>
      <x:c r="G80" s="3"/>
      <x:c r="H80" s="3" t="n">
        <x:v>50</x:v>
      </x:c>
      <x:c r="I80" s="3" t="str">
        <x:v>mL</x:v>
      </x:c>
      <x:c r="J80" s="3" t="n">
        <x:v>50</x:v>
      </x:c>
      <x:c r="K80" s="3" t="str">
        <x:v>mL</x:v>
      </x:c>
      <x:c r="L80" s="3" t="str">
        <x:v>moisturizer mL</x:v>
      </x:c>
      <x:c r="M80" s="11" t="n">
        <x:f>IF(AND(ISNUMBER(E80),E80&gt;0,ISNUMBER(J80),J80&gt;0),E80/J80*30,"")</x:f>
        <x:v>156</x:v>
      </x:c>
      <x:c r="N80" s="11" t="n">
        <x:f>IF(AND(ISNUMBER(F80),F80&gt;0,ISNUMBER(J80),J80&gt;0),F80/J80*30,"")</x:f>
        <x:v>156</x:v>
      </x:c>
      <x:c r="O80" s="11" t="n">
        <x:f>IF(AND(P80="in_stock",ISNUMBER(M80)),M80,"")</x:f>
        <x:v>156</x:v>
      </x:c>
      <x:c r="P80" s="3" t="str">
        <x:v>in_stock</x:v>
      </x:c>
      <x:c r="Q80" s="3" t="str">
        <x:v>Official brand</x:v>
      </x:c>
      <x:c r="R80" s="3" t="str">
        <x:v>Sulwhasoo</x:v>
      </x:c>
      <x:c r="S80" s="13" t="str">
        <x:v>2026-10-20 15:44:14.901000</x:v>
      </x:c>
      <x:c r="T80" s="3" t="str">
        <x:v>Main purchase section$260adjacent50mL; default current one-time26000cents, subscription excluded. Market: Official US-facing store; USD product offer. US shipping terms available on site.</x:v>
      </x:c>
      <x:c r="U80" s="3" t="str">
        <x:v>Single50mL standard variant; rich formulation has distinct declaration, not size duplication.</x:v>
      </x:c>
      <x:c r="V80" s="3"/>
      <x:c r="W80" s="3" t="str">
        <x:v>https://us.sulwhasoo.com/products/concentrated-ginseng-rejuvenating-cream-rich</x:v>
      </x:c>
    </x:row>
    <x:row r="81" ht="52" customHeight="1">
      <x:c r="A81" s="3" t="str">
        <x:v>C045</x:v>
      </x:c>
      <x:c r="B81" s="3" t="str">
        <x:v>Sur.Medic</x:v>
      </x:c>
      <x:c r="C81" s="3" t="str">
        <x:v>Perfection 100 All In One Facial Eye Cream</x:v>
      </x:c>
      <x:c r="D81" s="3" t="str">
        <x:v>moisturizer</x:v>
      </x:c>
      <x:c r="E81" s="11" t="n">
        <x:v>30</x:v>
      </x:c>
      <x:c r="F81" s="11" t="n">
        <x:v>30</x:v>
      </x:c>
      <x:c r="G81" s="3"/>
      <x:c r="H81" s="3" t="n">
        <x:v>35</x:v>
      </x:c>
      <x:c r="I81" s="3" t="str">
        <x:v>mL</x:v>
      </x:c>
      <x:c r="J81" s="3" t="n">
        <x:v>35</x:v>
      </x:c>
      <x:c r="K81" s="3" t="str">
        <x:v>mL</x:v>
      </x:c>
      <x:c r="L81" s="3" t="str">
        <x:v>moisturizer mL</x:v>
      </x:c>
      <x:c r="M81" s="11" t="n">
        <x:f>IF(AND(ISNUMBER(E81),E81&gt;0,ISNUMBER(J81),J81&gt;0),E81/J81*30,"")</x:f>
        <x:v>25.71428571428571</x:v>
      </x:c>
      <x:c r="N81" s="11" t="n">
        <x:f>IF(AND(ISNUMBER(F81),F81&gt;0,ISNUMBER(J81),J81&gt;0),F81/J81*30,"")</x:f>
        <x:v>25.71428571428571</x:v>
      </x:c>
      <x:c r="O81" s="11" t="n">
        <x:f>IF(AND(P81="in_stock",ISNUMBER(M81)),M81,"")</x:f>
        <x:v>25.71428571428571</x:v>
      </x:c>
      <x:c r="P81" s="3" t="str">
        <x:v>in_stock</x:v>
      </x:c>
      <x:c r="Q81" s="3" t="str">
        <x:v>Official brand</x:v>
      </x:c>
      <x:c r="R81" s="3" t="str">
        <x:v>Sur.Medic</x:v>
      </x:c>
      <x:c r="S81" s="13" t="str">
        <x:v>2026-10-20 15:52:52.277000</x:v>
      </x:c>
      <x:c r="T81" s="3" t="str">
        <x:v>30 USD paired with stated size in product section and/or selected public variant offer; excludes subscriptions/codes. Market: Official Neogen-owned Sur.Medic line sold by NEOGENLAB US USD store.</x:v>
      </x:c>
      <x:c r="U81" s="3" t="str">
        <x:v>Single/default standard full size; metric size printed on product page.</x:v>
      </x:c>
      <x:c r="V81" s="3"/>
      <x:c r="W81" s="3" t="str">
        <x:v>https://neogenlab.us/products/sur-medic-perfection-100-all-in-one-facial-eye-cream-1-18-oz-35ml</x:v>
      </x:c>
    </x:row>
    <x:row r="82" ht="65" customHeight="1">
      <x:c r="A82" s="3" t="str">
        <x:v>A009</x:v>
      </x:c>
      <x:c r="B82" s="3" t="str">
        <x:v>The INKEY List</x:v>
      </x:c>
      <x:c r="C82" s="3" t="str">
        <x:v>Peptide Moisturizer</x:v>
      </x:c>
      <x:c r="D82" s="3" t="str">
        <x:v>moisturizer</x:v>
      </x:c>
      <x:c r="E82" s="11" t="n">
        <x:v>18</x:v>
      </x:c>
      <x:c r="F82" s="11" t="n">
        <x:v>18</x:v>
      </x:c>
      <x:c r="G82" s="3"/>
      <x:c r="H82" s="3" t="n">
        <x:v>50</x:v>
      </x:c>
      <x:c r="I82" s="3" t="str">
        <x:v>mL</x:v>
      </x:c>
      <x:c r="J82" s="3" t="n">
        <x:v>50</x:v>
      </x:c>
      <x:c r="K82" s="3" t="str">
        <x:v>mL</x:v>
      </x:c>
      <x:c r="L82" s="3" t="str">
        <x:v>moisturizer mL</x:v>
      </x:c>
      <x:c r="M82" s="11" t="n">
        <x:f>IF(AND(ISNUMBER(E82),E82&gt;0,ISNUMBER(J82),J82&gt;0),E82/J82*30,"")</x:f>
        <x:v>10.799999999999999</x:v>
      </x:c>
      <x:c r="N82" s="11" t="n">
        <x:f>IF(AND(ISNUMBER(F82),F82&gt;0,ISNUMBER(J82),J82&gt;0),F82/J82*30,"")</x:f>
        <x:v>10.799999999999999</x:v>
      </x:c>
      <x:c r="O82" s="11" t="n">
        <x:f>IF(AND(P82="in_stock",ISNUMBER(M82)),M82,"")</x:f>
        <x:v>10.799999999999999</x:v>
      </x:c>
      <x:c r="P82" s="3" t="str">
        <x:v>in_stock</x:v>
      </x:c>
      <x:c r="Q82" s="3" t="str">
        <x:v>Official brand</x:v>
      </x:c>
      <x:c r="R82" s="3" t="str">
        <x:v>The INKEY List</x:v>
      </x:c>
      <x:c r="S82" s="13" t="str">
        <x:v>2026-10-20 15:41:31.881000</x:v>
      </x:c>
      <x:c r="T82" s="3" t="str">
        <x:v>Current public product page and product-specific official public feed variant35432169046179 advertiseUSD18.00; referenceUSD18.00. Pack quantity 50 mL; no coupon/subscription basis. Market: Official US-facing product page; matching public USD offer and US shipping/store context reviewed.</x:v>
      </x:c>
      <x:c r="U82" s="3" t="str">
        <x:v>Standard single formulation; variant35432169046179, Default Title. Quantity from product details; variant feed price matched to same product. Coupons and subscription prices excluded.</x:v>
      </x:c>
      <x:c r="V82" s="3"/>
      <x:c r="W82" s="3" t="str">
        <x:v>https://www.theinkeylist.com/products/peptide-moisturizer</x:v>
      </x:c>
    </x:row>
    <x:row r="83" ht="65" customHeight="1">
      <x:c r="A83" s="3" t="str">
        <x:v>C038</x:v>
      </x:c>
      <x:c r="B83" s="3" t="str">
        <x:v>VT</x:v>
      </x:c>
      <x:c r="C83" s="3" t="str">
        <x:v>PDRN Capsule Cream</x:v>
      </x:c>
      <x:c r="D83" s="3" t="str">
        <x:v>moisturizer</x:v>
      </x:c>
      <x:c r="E83" s="11" t="n">
        <x:v>21.22</x:v>
      </x:c>
      <x:c r="F83" s="11" t="n">
        <x:v>32.64</x:v>
      </x:c>
      <x:c r="G83" s="11" t="n">
        <x:v>21.22</x:v>
      </x:c>
      <x:c r="H83" s="3" t="n">
        <x:v>50</x:v>
      </x:c>
      <x:c r="I83" s="3" t="str">
        <x:v>mL</x:v>
      </x:c>
      <x:c r="J83" s="3" t="n">
        <x:v>50</x:v>
      </x:c>
      <x:c r="K83" s="3" t="str">
        <x:v>mL</x:v>
      </x:c>
      <x:c r="L83" s="3" t="str">
        <x:v>moisturizer mL</x:v>
      </x:c>
      <x:c r="M83" s="11" t="n">
        <x:f>IF(AND(ISNUMBER(E83),E83&gt;0,ISNUMBER(J83),J83&gt;0),E83/J83*30,"")</x:f>
        <x:v>12.732</x:v>
      </x:c>
      <x:c r="N83" s="11" t="n">
        <x:f>IF(AND(ISNUMBER(F83),F83&gt;0,ISNUMBER(J83),J83&gt;0),F83/J83*30,"")</x:f>
        <x:v>19.584000000000003</x:v>
      </x:c>
      <x:c r="O83" s="11" t="n">
        <x:f>IF(AND(P83="in_stock",ISNUMBER(M83)),M83,"")</x:f>
        <x:v>12.732</x:v>
      </x:c>
      <x:c r="P83" s="3" t="str">
        <x:v>in_stock</x:v>
      </x:c>
      <x:c r="Q83" s="3" t="str">
        <x:v>Official brand</x:v>
      </x:c>
      <x:c r="R83" s="3" t="str">
        <x:v>VT</x:v>
      </x:c>
      <x:c r="S83" s="13" t="str">
        <x:v>2026-10-20 15:52:51.325000</x:v>
      </x:c>
      <x:c r="T83" s="3" t="str">
        <x:v>21.22 USD paired with stated size in product section and/or selected public variant offer; excludes subscriptions/codes. Market: Official VT global USD store; official shipping policy lists United States and US carriers; overseas fulfillment, no domesticstock/landedtotal inference.</x:v>
      </x:c>
      <x:c r="U83" s="3" t="str">
        <x:v>Single/default standard full size; metric size printed on product page.</x:v>
      </x:c>
      <x:c r="V83" s="3"/>
      <x:c r="W83" s="3" t="str">
        <x:v>https://globalvt-cosmetics.com/products/pdrn-capsule-cream-100</x:v>
      </x:c>
    </x:row>
    <x:row r="84" ht="65" customHeight="1">
      <x:c r="A84" s="3" t="str">
        <x:v>C037</x:v>
      </x:c>
      <x:c r="B84" s="3" t="str">
        <x:v>VT</x:v>
      </x:c>
      <x:c r="C84" s="3" t="str">
        <x:v>Retinal Peptide Hyaluronic Capsule Cream</x:v>
      </x:c>
      <x:c r="D84" s="3" t="str">
        <x:v>moisturizer</x:v>
      </x:c>
      <x:c r="E84" s="11" t="n">
        <x:v>21.22</x:v>
      </x:c>
      <x:c r="F84" s="11" t="n">
        <x:v>32.64</x:v>
      </x:c>
      <x:c r="G84" s="11" t="n">
        <x:v>21.22</x:v>
      </x:c>
      <x:c r="H84" s="3" t="n">
        <x:v>50</x:v>
      </x:c>
      <x:c r="I84" s="3" t="str">
        <x:v>mL</x:v>
      </x:c>
      <x:c r="J84" s="3" t="n">
        <x:v>50</x:v>
      </x:c>
      <x:c r="K84" s="3" t="str">
        <x:v>mL</x:v>
      </x:c>
      <x:c r="L84" s="3" t="str">
        <x:v>moisturizer mL</x:v>
      </x:c>
      <x:c r="M84" s="11" t="n">
        <x:f>IF(AND(ISNUMBER(E84),E84&gt;0,ISNUMBER(J84),J84&gt;0),E84/J84*30,"")</x:f>
        <x:v>12.732</x:v>
      </x:c>
      <x:c r="N84" s="11" t="n">
        <x:f>IF(AND(ISNUMBER(F84),F84&gt;0,ISNUMBER(J84),J84&gt;0),F84/J84*30,"")</x:f>
        <x:v>19.584000000000003</x:v>
      </x:c>
      <x:c r="O84" s="11" t="n">
        <x:f>IF(AND(P84="in_stock",ISNUMBER(M84)),M84,"")</x:f>
        <x:v>12.732</x:v>
      </x:c>
      <x:c r="P84" s="3" t="str">
        <x:v>in_stock</x:v>
      </x:c>
      <x:c r="Q84" s="3" t="str">
        <x:v>Official brand</x:v>
      </x:c>
      <x:c r="R84" s="3" t="str">
        <x:v>VT</x:v>
      </x:c>
      <x:c r="S84" s="13" t="str">
        <x:v>2026-10-20 15:39:34.566000</x:v>
      </x:c>
      <x:c r="T84" s="3" t="str">
        <x:v>21.22 USD paired with stated size in product section and/or selected public variant offer; excludes subscriptions/codes. Market: Official VT global USD store; official shipping policy lists United States and US carriers; overseas fulfillment, no domesticstock/landedtotal inference.</x:v>
      </x:c>
      <x:c r="U84" s="3" t="str">
        <x:v>Singlefullsize; official original jar hero and infographic print50mL/1.69fl.oz.</x:v>
      </x:c>
      <x:c r="V84" s="3"/>
      <x:c r="W84" s="3" t="str">
        <x:v>https://globalvt-cosmetics.com/products/retinal-peptide-capsule-cream</x:v>
      </x:c>
    </x:row>
    <x:row r="85" ht="65" customHeight="1">
      <x:c r="A85" s="3" t="str">
        <x:v>C039</x:v>
      </x:c>
      <x:c r="B85" s="3" t="str">
        <x:v>VT</x:v>
      </x:c>
      <x:c r="C85" s="3" t="str">
        <x:v>V-Mode Gua Sha Cream</x:v>
      </x:c>
      <x:c r="D85" s="3" t="str">
        <x:v>moisturizer</x:v>
      </x:c>
      <x:c r="E85" s="11" t="n">
        <x:v>33.6</x:v>
      </x:c>
      <x:c r="F85" s="11" t="n">
        <x:v>33.6</x:v>
      </x:c>
      <x:c r="G85" s="3"/>
      <x:c r="H85" s="3" t="n">
        <x:v>120</x:v>
      </x:c>
      <x:c r="I85" s="3" t="str">
        <x:v>mL</x:v>
      </x:c>
      <x:c r="J85" s="3" t="n">
        <x:v>120</x:v>
      </x:c>
      <x:c r="K85" s="3" t="str">
        <x:v>mL</x:v>
      </x:c>
      <x:c r="L85" s="3" t="str">
        <x:v>moisturizer mL</x:v>
      </x:c>
      <x:c r="M85" s="11" t="n">
        <x:f>IF(AND(ISNUMBER(E85),E85&gt;0,ISNUMBER(J85),J85&gt;0),E85/J85*30,"")</x:f>
        <x:v>8.4</x:v>
      </x:c>
      <x:c r="N85" s="11" t="n">
        <x:f>IF(AND(ISNUMBER(F85),F85&gt;0,ISNUMBER(J85),J85&gt;0),F85/J85*30,"")</x:f>
        <x:v>8.4</x:v>
      </x:c>
      <x:c r="O85" s="11" t="n">
        <x:f>IF(AND(P85="in_stock",ISNUMBER(M85)),M85,"")</x:f>
        <x:v>8.4</x:v>
      </x:c>
      <x:c r="P85" s="3" t="str">
        <x:v>in_stock</x:v>
      </x:c>
      <x:c r="Q85" s="3" t="str">
        <x:v>Official brand</x:v>
      </x:c>
      <x:c r="R85" s="3" t="str">
        <x:v>VT</x:v>
      </x:c>
      <x:c r="S85" s="13" t="str">
        <x:v>2026-10-20 15:52:50.556000</x:v>
      </x:c>
      <x:c r="T85" s="3" t="str">
        <x:v>33.6 USD paired with stated size in product section and/or selected public variant offer; excludes subscriptions/codes. Market: Official VT global USD store; official shipping policy lists United States and US carriers; overseas fulfillment, no domesticstock/landedtotal inference.</x:v>
      </x:c>
      <x:c r="U85" s="3" t="str">
        <x:v>Single120mL jar/tube quantity visually printed on original official hero.1facecare and2fullbodycare label; facial use establishes inclusion.</x:v>
      </x:c>
      <x:c r="V85" s="3"/>
      <x:c r="W85" s="3" t="str">
        <x:v>https://globalvt-cosmetics.com/products/v-mode-gua-sha-cream</x:v>
      </x:c>
    </x:row>
    <x:row r="86" ht="78" customHeight="1">
      <x:c r="A86" s="3" t="str">
        <x:v>A025</x:v>
      </x:c>
      <x:c r="B86" s="3" t="str">
        <x:v>Andalou Naturals</x:v>
      </x:c>
      <x:c r="C86" s="3" t="str">
        <x:v>Age Defying Goji Peptide Perfecting Cream</x:v>
      </x:c>
      <x:c r="D86" s="3" t="str">
        <x:v>moisturizer</x:v>
      </x:c>
      <x:c r="E86" s="11" t="n">
        <x:v>28.99</x:v>
      </x:c>
      <x:c r="F86" s="11" t="n">
        <x:v>28.99</x:v>
      </x:c>
      <x:c r="G86" s="3"/>
      <x:c r="H86" s="3" t="n">
        <x:v>1.7</x:v>
      </x:c>
      <x:c r="I86" s="3" t="str">
        <x:v>oz_unresolved</x:v>
      </x:c>
      <x:c r="J86" s="3"/>
      <x:c r="K86" s="3"/>
      <x:c r="L86" s="3" t="str">
        <x:v>moisturizer unit unresolved</x:v>
      </x:c>
      <x:c r="M86" s="11" t="str">
        <x:f>IF(AND(ISNUMBER(E86),E86&gt;0,ISNUMBER(J86),J86&gt;0),E86/J86*30,"")</x:f>
      </x:c>
      <x:c r="N86" s="11" t="str">
        <x:f>IF(AND(ISNUMBER(F86),F86&gt;0,ISNUMBER(J86),J86&gt;0),F86/J86*30,"")</x:f>
      </x:c>
      <x:c r="O86" s="11" t="str">
        <x:f>IF(AND(P86="in_stock",ISNUMBER(M86)),M86,"")</x:f>
      </x:c>
      <x:c r="P86" s="3" t="str">
        <x:v>in_stock</x:v>
      </x:c>
      <x:c r="Q86" s="3" t="str">
        <x:v>Official brand</x:v>
      </x:c>
      <x:c r="R86" s="3" t="str">
        <x:v>Andalou Naturals</x:v>
      </x:c>
      <x:c r="S86" s="13" t="str">
        <x:v>2026-10-20 15:41:29.489000</x:v>
      </x:c>
      <x:c r="T86" s="3" t="str">
        <x:v>Current public product page and product-specific official public feed variant32698523484208 advertiseUSD28.99; referenceUSD28.99. Pack quantity None unknown; no coupon/subscription basis. Market: Official US-facing product page; matching public USD offer and US shipping/store context reviewed.</x:v>
      </x:c>
      <x:c r="U86" s="3" t="str">
        <x:v>Standard single formulation; variant32698523484208, Default Title. Quantity from product details; variant feed price matched to same product. Coupons and subscription prices excluded. Current official linked package image visually inspected; printed metric used where legible. Own Details states1.7oz, preserved as unqualified ounce; no normalization.</x:v>
      </x:c>
      <x:c r="V86" s="3"/>
      <x:c r="W86" s="3" t="str">
        <x:v>https://andalou.com/products/age-defying-goji-peptide-perfecting-cream</x:v>
      </x:c>
    </x:row>
    <x:row r="87" ht="78" customHeight="1">
      <x:c r="A87" s="3" t="str">
        <x:v>A022</x:v>
      </x:c>
      <x:c r="B87" s="3" t="str">
        <x:v>Andalou Naturals</x:v>
      </x:c>
      <x:c r="C87" s="3" t="str">
        <x:v>Deep Hydration Multi-Correcting Cream</x:v>
      </x:c>
      <x:c r="D87" s="3" t="str">
        <x:v>moisturizer</x:v>
      </x:c>
      <x:c r="E87" s="11" t="n">
        <x:v>29.99</x:v>
      </x:c>
      <x:c r="F87" s="11" t="n">
        <x:v>29.99</x:v>
      </x:c>
      <x:c r="G87" s="3"/>
      <x:c r="H87" s="3" t="n">
        <x:v>1.7</x:v>
      </x:c>
      <x:c r="I87" s="3" t="str">
        <x:v>oz_unresolved</x:v>
      </x:c>
      <x:c r="J87" s="3"/>
      <x:c r="K87" s="3"/>
      <x:c r="L87" s="3" t="str">
        <x:v>moisturizer unit unresolved</x:v>
      </x:c>
      <x:c r="M87" s="11" t="str">
        <x:f>IF(AND(ISNUMBER(E87),E87&gt;0,ISNUMBER(J87),J87&gt;0),E87/J87*30,"")</x:f>
      </x:c>
      <x:c r="N87" s="11" t="str">
        <x:f>IF(AND(ISNUMBER(F87),F87&gt;0,ISNUMBER(J87),J87&gt;0),F87/J87*30,"")</x:f>
      </x:c>
      <x:c r="O87" s="11" t="str">
        <x:f>IF(AND(P87="in_stock",ISNUMBER(M87)),M87,"")</x:f>
      </x:c>
      <x:c r="P87" s="3" t="str">
        <x:v>in_stock</x:v>
      </x:c>
      <x:c r="Q87" s="3" t="str">
        <x:v>Official brand</x:v>
      </x:c>
      <x:c r="R87" s="3" t="str">
        <x:v>Andalou Naturals</x:v>
      </x:c>
      <x:c r="S87" s="13" t="str">
        <x:v>2026-10-20 15:41:08.938000</x:v>
      </x:c>
      <x:c r="T87" s="3" t="str">
        <x:v>Current public product page and product-specific official public feed variant39581586096176 advertiseUSD29.99; referenceUSD29.99. Pack quantity None unknown; no coupon/subscription basis. Market: Official US-facing product page; matching public USD offer and US shipping/store context reviewed.</x:v>
      </x:c>
      <x:c r="U87" s="3" t="str">
        <x:v>Standard single formulation; variant39581586096176, Default Title. Quantity from product details; variant feed price matched to same product. Coupons and subscription prices excluded. Current official linked package image visually inspected; printed metric used where legible. Own Details states1.7oz, preserved as unqualified ounce; no normalization.</x:v>
      </x:c>
      <x:c r="V87" s="3"/>
      <x:c r="W87" s="3" t="str">
        <x:v>https://andalou.com/products/deep-hydration-multi-correcting-cream</x:v>
      </x:c>
    </x:row>
    <x:row r="88" ht="65" customHeight="1">
      <x:c r="A88" s="3" t="str">
        <x:v>B037</x:v>
      </x:c>
      <x:c r="B88" s="3" t="str">
        <x:v>Le Mieux</x:v>
      </x:c>
      <x:c r="C88" s="3" t="str">
        <x:v>24 Hr. Age Defying Cream</x:v>
      </x:c>
      <x:c r="D88" s="3" t="str">
        <x:v>moisturizer</x:v>
      </x:c>
      <x:c r="E88" s="11" t="n">
        <x:v>65</x:v>
      </x:c>
      <x:c r="F88" s="11" t="n">
        <x:v>65</x:v>
      </x:c>
      <x:c r="G88" s="3"/>
      <x:c r="H88" s="3" t="n">
        <x:v>1.75</x:v>
      </x:c>
      <x:c r="I88" s="3" t="str">
        <x:v>oz_unresolved</x:v>
      </x:c>
      <x:c r="J88" s="3"/>
      <x:c r="K88" s="3"/>
      <x:c r="L88" s="3" t="str">
        <x:v>moisturizer unit unresolved</x:v>
      </x:c>
      <x:c r="M88" s="11" t="str">
        <x:f>IF(AND(ISNUMBER(E88),E88&gt;0,ISNUMBER(J88),J88&gt;0),E88/J88*30,"")</x:f>
      </x:c>
      <x:c r="N88" s="11" t="str">
        <x:f>IF(AND(ISNUMBER(F88),F88&gt;0,ISNUMBER(J88),J88&gt;0),F88/J88*30,"")</x:f>
      </x:c>
      <x:c r="O88" s="11" t="str">
        <x:f>IF(AND(P88="in_stock",ISNUMBER(M88)),M88,"")</x:f>
      </x:c>
      <x:c r="P88" s="3" t="str">
        <x:v>in_stock</x:v>
      </x:c>
      <x:c r="Q88" s="3" t="str">
        <x:v>Official brand</x:v>
      </x:c>
      <x:c r="R88" s="3" t="str">
        <x:v>Le Mieux</x:v>
      </x:c>
      <x:c r="S88" s="13" t="str">
        <x:v>2026-10-20 15:53:58</x:v>
      </x:c>
      <x:c r="T88" s="3" t="str">
        <x:v>US USD65 at1.75oz. Generic Sale price heading no reference/discount. Market: Official US-facing brand storefront with US domestic shipping. Initial reader USD offer was independently confirmed after reviewer C selected United States in the native public country selector.</x:v>
      </x:c>
      <x:c r="U88" s="3" t="str">
        <x:v>US USD65 at1.75oz. Generic Sale price heading no reference/discount.</x:v>
      </x:c>
      <x:c r="V88" s="3"/>
      <x:c r="W88" s="3" t="str">
        <x:v>https://lemieuxskincare.com/products/24-hr-age-defying-cream</x:v>
      </x:c>
    </x:row>
    <x:row r="89" ht="65" customHeight="1">
      <x:c r="A89" s="3" t="str">
        <x:v>B036</x:v>
      </x:c>
      <x:c r="B89" s="3" t="str">
        <x:v>Le Mieux</x:v>
      </x:c>
      <x:c r="C89" s="3" t="str">
        <x:v>Bio Cell Rejuvenating Cream</x:v>
      </x:c>
      <x:c r="D89" s="3" t="str">
        <x:v>moisturizer</x:v>
      </x:c>
      <x:c r="E89" s="11" t="n">
        <x:v>48</x:v>
      </x:c>
      <x:c r="F89" s="11" t="n">
        <x:v>48</x:v>
      </x:c>
      <x:c r="G89" s="3"/>
      <x:c r="H89" s="3" t="n">
        <x:v>1.75</x:v>
      </x:c>
      <x:c r="I89" s="3" t="str">
        <x:v>oz_unresolved</x:v>
      </x:c>
      <x:c r="J89" s="3"/>
      <x:c r="K89" s="3"/>
      <x:c r="L89" s="3" t="str">
        <x:v>moisturizer unit unresolved</x:v>
      </x:c>
      <x:c r="M89" s="11" t="str">
        <x:f>IF(AND(ISNUMBER(E89),E89&gt;0,ISNUMBER(J89),J89&gt;0),E89/J89*30,"")</x:f>
      </x:c>
      <x:c r="N89" s="11" t="str">
        <x:f>IF(AND(ISNUMBER(F89),F89&gt;0,ISNUMBER(J89),J89&gt;0),F89/J89*30,"")</x:f>
      </x:c>
      <x:c r="O89" s="11" t="str">
        <x:f>IF(AND(P89="in_stock",ISNUMBER(M89)),M89,"")</x:f>
      </x:c>
      <x:c r="P89" s="3" t="str">
        <x:v>in_stock</x:v>
      </x:c>
      <x:c r="Q89" s="3" t="str">
        <x:v>Official brand</x:v>
      </x:c>
      <x:c r="R89" s="3" t="str">
        <x:v>Le Mieux</x:v>
      </x:c>
      <x:c r="S89" s="13" t="str">
        <x:v>2026-10-20 15:53:58</x:v>
      </x:c>
      <x:c r="T89" s="3" t="str">
        <x:v>US USD48 at1.75oz. Generic Sale price heading no reference/discount. Market: Official US-facing brand storefront with US domestic shipping. Initial reader USD offer was independently confirmed after reviewer C selected United States in the native public country selector.</x:v>
      </x:c>
      <x:c r="U89" s="3" t="str">
        <x:v>US USD48 at1.75oz. Generic Sale price heading no reference/discount.</x:v>
      </x:c>
      <x:c r="V89" s="3"/>
      <x:c r="W89" s="3" t="str">
        <x:v>https://lemieuxskincare.com/products/bio-cell-rejuvenating-cream</x:v>
      </x:c>
    </x:row>
    <x:row r="90" ht="78" customHeight="1">
      <x:c r="A90" s="3" t="str">
        <x:v>P15</x:v>
      </x:c>
      <x:c r="B90" s="3" t="str">
        <x:v>Olay</x:v>
      </x:c>
      <x:c r="C90" s="3" t="str">
        <x:v>Collagen Peptide Moisturizing Cream, Fragrance Free</x:v>
      </x:c>
      <x:c r="D90" s="3" t="str">
        <x:v>moisturizer</x:v>
      </x:c>
      <x:c r="E90" s="11" t="n">
        <x:v>39.99</x:v>
      </x:c>
      <x:c r="F90" s="11" t="n">
        <x:v>39.99</x:v>
      </x:c>
      <x:c r="G90" s="3"/>
      <x:c r="H90" s="3" t="n">
        <x:v>1.7</x:v>
      </x:c>
      <x:c r="I90" s="3" t="str">
        <x:v>oz_unresolved</x:v>
      </x:c>
      <x:c r="J90" s="3"/>
      <x:c r="K90" s="3"/>
      <x:c r="L90" s="3" t="str">
        <x:v>moisturizer unit unresolved</x:v>
      </x:c>
      <x:c r="M90" s="11" t="str">
        <x:f>IF(AND(ISNUMBER(E90),E90&gt;0,ISNUMBER(J90),J90&gt;0),E90/J90*30,"")</x:f>
      </x:c>
      <x:c r="N90" s="11" t="str">
        <x:f>IF(AND(ISNUMBER(F90),F90&gt;0,ISNUMBER(J90),J90&gt;0),F90/J90*30,"")</x:f>
      </x:c>
      <x:c r="O90" s="11" t="str">
        <x:f>IF(AND(P90="in_stock",ISNUMBER(M90)),M90,"")</x:f>
      </x:c>
      <x:c r="P90" s="3" t="str">
        <x:v>in_stock</x:v>
      </x:c>
      <x:c r="Q90" s="3" t="str">
        <x:v>Official brand</x:v>
      </x:c>
      <x:c r="R90" s="3" t="str">
        <x:v>Olay</x:v>
      </x:c>
      <x:c r="S90" s="13" t="str">
        <x:v>2026-10-20 15:18:07</x:v>
      </x:c>
      <x:c r="T90" s="3" t="str">
        <x:v>$39.99 and Add to cart on PDP; public Product Offer agrees: USD39.99, InStock. Market: US</x:v>
      </x:c>
      <x:c r="U90" s="3" t="str">
        <x:v>Single standard SKU 075609199943; PDP unit-price markup declares 1.7 oz. No metric quantity or mass-versus-fluid qualifier located on current PDP or its hero image; normalization held. Official exactUPC SmartLabel viewed live:1.7OZ, no metric or weight/fluid qualifier in title, zoomedjar orGeneralInformation. SmartLabel dated2024-11-07, not substituted forcurrentPDPINCI.</x:v>
      </x:c>
      <x:c r="V90" s="3"/>
      <x:c r="W90" s="3" t="str">
        <x:v>https://www.olay.com/products/olay-collagen-peptide-moisturizing-cream</x:v>
      </x:c>
    </x:row>
    <x:row r="91" ht="65" customHeight="1">
      <x:c r="A91" s="3" t="str">
        <x:v>A049</x:v>
      </x:c>
      <x:c r="B91" s="3" t="str">
        <x:v>Olay</x:v>
      </x:c>
      <x:c r="C91" s="3" t="str">
        <x:v>Olay Collagen Peptide MAX Moisturizing Cream</x:v>
      </x:c>
      <x:c r="D91" s="3" t="str">
        <x:v>moisturizer</x:v>
      </x:c>
      <x:c r="E91" s="11" t="n">
        <x:v>46.65</x:v>
      </x:c>
      <x:c r="F91" s="11" t="n">
        <x:v>46.65</x:v>
      </x:c>
      <x:c r="G91" s="3"/>
      <x:c r="H91" s="3" t="n">
        <x:v>1.7</x:v>
      </x:c>
      <x:c r="I91" s="3" t="str">
        <x:v>oz_unresolved</x:v>
      </x:c>
      <x:c r="J91" s="3"/>
      <x:c r="K91" s="3"/>
      <x:c r="L91" s="3" t="str">
        <x:v>moisturizer unit unresolved</x:v>
      </x:c>
      <x:c r="M91" s="11" t="str">
        <x:f>IF(AND(ISNUMBER(E91),E91&gt;0,ISNUMBER(J91),J91&gt;0),E91/J91*30,"")</x:f>
      </x:c>
      <x:c r="N91" s="11" t="str">
        <x:f>IF(AND(ISNUMBER(F91),F91&gt;0,ISNUMBER(J91),J91&gt;0),F91/J91*30,"")</x:f>
      </x:c>
      <x:c r="O91" s="11" t="str">
        <x:f>IF(AND(P91="in_stock",ISNUMBER(M91)),M91,"")</x:f>
      </x:c>
      <x:c r="P91" s="3" t="str">
        <x:v>in_stock</x:v>
      </x:c>
      <x:c r="Q91" s="3" t="str">
        <x:v>Official brand</x:v>
      </x:c>
      <x:c r="R91" s="3" t="str">
        <x:v>Olay</x:v>
      </x:c>
      <x:c r="S91" s="13" t="str">
        <x:v>2026-10-20 15:52:22.755000</x:v>
      </x:c>
      <x:c r="T91" s="3" t="str">
        <x:v>Current public product page and product-specific official public feed variant44071671660587 advertiseUSD46.65; referenceUSD46.65. Pack quantity 1.7 oz_unresolved; no coupon/subscription basis. Market: Official US-facing product page; matching public USD offer and US shipping/store context reviewed.</x:v>
      </x:c>
      <x:c r="U91" s="3" t="str">
        <x:v>Standard single formulation; variant44071671660587, Default Title. Quantity from product details; variant feed price matched to same product. Coupons and subscription prices excluded. Current official linked package image visually inspected; printed metric used where legible.</x:v>
      </x:c>
      <x:c r="V91" s="3"/>
      <x:c r="W91" s="3" t="str">
        <x:v>https://www.olay.com/products/olay-collagen-peptide-max-moisturizing-cream</x:v>
      </x:c>
    </x:row>
    <x:row r="92" ht="65" customHeight="1">
      <x:c r="A92" s="3" t="str">
        <x:v>A046</x:v>
      </x:c>
      <x:c r="B92" s="3" t="str">
        <x:v>Olay</x:v>
      </x:c>
      <x:c r="C92" s="3" t="str">
        <x:v>Olay Niacinamide Hydrating Cream</x:v>
      </x:c>
      <x:c r="D92" s="3" t="str">
        <x:v>moisturizer</x:v>
      </x:c>
      <x:c r="E92" s="11" t="n">
        <x:v>39.99</x:v>
      </x:c>
      <x:c r="F92" s="11" t="n">
        <x:v>39.99</x:v>
      </x:c>
      <x:c r="G92" s="3"/>
      <x:c r="H92" s="3" t="n">
        <x:v>1.7</x:v>
      </x:c>
      <x:c r="I92" s="3" t="str">
        <x:v>oz_unresolved</x:v>
      </x:c>
      <x:c r="J92" s="3"/>
      <x:c r="K92" s="3"/>
      <x:c r="L92" s="3" t="str">
        <x:v>moisturizer unit unresolved</x:v>
      </x:c>
      <x:c r="M92" s="11" t="str">
        <x:f>IF(AND(ISNUMBER(E92),E92&gt;0,ISNUMBER(J92),J92&gt;0),E92/J92*30,"")</x:f>
      </x:c>
      <x:c r="N92" s="11" t="str">
        <x:f>IF(AND(ISNUMBER(F92),F92&gt;0,ISNUMBER(J92),J92&gt;0),F92/J92*30,"")</x:f>
      </x:c>
      <x:c r="O92" s="11" t="str">
        <x:f>IF(AND(P92="in_stock",ISNUMBER(M92)),M92,"")</x:f>
      </x:c>
      <x:c r="P92" s="3" t="str">
        <x:v>out_of_stock</x:v>
      </x:c>
      <x:c r="Q92" s="3" t="str">
        <x:v>Official brand</x:v>
      </x:c>
      <x:c r="R92" s="3" t="str">
        <x:v>Olay</x:v>
      </x:c>
      <x:c r="S92" s="13" t="str">
        <x:v>2026-10-20 15:52:19.829000</x:v>
      </x:c>
      <x:c r="T92" s="3" t="str">
        <x:v>Current public product page and product-specific official public feed variant44071659077675 advertiseUSD39.99; referenceUSD39.99. Pack quantity 1.7 oz_unresolved; no coupon/subscription basis. Market: Official US-facing product page; matching public USD offer and US shipping/store context reviewed.</x:v>
      </x:c>
      <x:c r="U92" s="3" t="str">
        <x:v>Standard single formulation; variant44071659077675, Default Title. Quantity from product details; variant feed price matched to same product. Coupons and subscription prices excluded. Current official linked package image visually inspected; printed metric used where legible.</x:v>
      </x:c>
      <x:c r="V92" s="3"/>
      <x:c r="W92" s="3" t="str">
        <x:v>https://www.olay.com/products/olay-niacinamide-hydrating-cream</x:v>
      </x:c>
    </x:row>
    <x:row r="93" ht="65" customHeight="1">
      <x:c r="A93" s="3" t="str">
        <x:v>A048</x:v>
      </x:c>
      <x:c r="B93" s="3" t="str">
        <x:v>Olay</x:v>
      </x:c>
      <x:c r="C93" s="3" t="str">
        <x:v>Regenerist Micro-Sculpting Cream Moisturizer Fragrance Free</x:v>
      </x:c>
      <x:c r="D93" s="3" t="str">
        <x:v>moisturizer</x:v>
      </x:c>
      <x:c r="E93" s="11" t="n">
        <x:v>36.65</x:v>
      </x:c>
      <x:c r="F93" s="11" t="n">
        <x:v>36.65</x:v>
      </x:c>
      <x:c r="G93" s="3"/>
      <x:c r="H93" s="3" t="n">
        <x:v>1.7</x:v>
      </x:c>
      <x:c r="I93" s="3" t="str">
        <x:v>oz_unresolved</x:v>
      </x:c>
      <x:c r="J93" s="3"/>
      <x:c r="K93" s="3"/>
      <x:c r="L93" s="3" t="str">
        <x:v>moisturizer unit unresolved</x:v>
      </x:c>
      <x:c r="M93" s="11" t="str">
        <x:f>IF(AND(ISNUMBER(E93),E93&gt;0,ISNUMBER(J93),J93&gt;0),E93/J93*30,"")</x:f>
      </x:c>
      <x:c r="N93" s="11" t="str">
        <x:f>IF(AND(ISNUMBER(F93),F93&gt;0,ISNUMBER(J93),J93&gt;0),F93/J93*30,"")</x:f>
      </x:c>
      <x:c r="O93" s="11" t="str">
        <x:f>IF(AND(P93="in_stock",ISNUMBER(M93)),M93,"")</x:f>
      </x:c>
      <x:c r="P93" s="3" t="str">
        <x:v>in_stock</x:v>
      </x:c>
      <x:c r="Q93" s="3" t="str">
        <x:v>Official brand</x:v>
      </x:c>
      <x:c r="R93" s="3" t="str">
        <x:v>Olay</x:v>
      </x:c>
      <x:c r="S93" s="13" t="str">
        <x:v>2026-10-20 15:52:16.844000</x:v>
      </x:c>
      <x:c r="T93" s="3" t="str">
        <x:v>Current public product page and product-specific official public feed variant44071658749995 advertiseUSD36.65; referenceUSD36.65. Pack quantity 1.7 oz_unresolved; no coupon/subscription basis. Market: Official US-facing product page; matching public USD offer and US shipping/store context reviewed.</x:v>
      </x:c>
      <x:c r="U93" s="3" t="str">
        <x:v>Standard single formulation; variant44071658749995, Default Title. Quantity from product details; variant feed price matched to same product. Coupons and subscription prices excluded. Current official linked package image visually inspected; printed metric used where legible.</x:v>
      </x:c>
      <x:c r="V93" s="3"/>
      <x:c r="W93" s="3" t="str">
        <x:v>https://www.olay.com/products/regenerist-micro-sculpting-cream-moisturizer-fragrance-free</x:v>
      </x:c>
    </x:row>
    <x:row r="94" ht="65" customHeight="1">
      <x:c r="A94" s="3" t="str">
        <x:v>A050</x:v>
      </x:c>
      <x:c r="B94" s="3" t="str">
        <x:v>Olay</x:v>
      </x:c>
      <x:c r="C94" s="3" t="str">
        <x:v>Regenerist Ultra Rich Moisturizer Fragrance-Free</x:v>
      </x:c>
      <x:c r="D94" s="3" t="str">
        <x:v>moisturizer</x:v>
      </x:c>
      <x:c r="E94" s="11" t="n">
        <x:v>39.99</x:v>
      </x:c>
      <x:c r="F94" s="11" t="n">
        <x:v>39.99</x:v>
      </x:c>
      <x:c r="G94" s="3"/>
      <x:c r="H94" s="3" t="n">
        <x:v>1.7</x:v>
      </x:c>
      <x:c r="I94" s="3" t="str">
        <x:v>oz_unresolved</x:v>
      </x:c>
      <x:c r="J94" s="3"/>
      <x:c r="K94" s="3"/>
      <x:c r="L94" s="3" t="str">
        <x:v>moisturizer unit unresolved</x:v>
      </x:c>
      <x:c r="M94" s="11" t="str">
        <x:f>IF(AND(ISNUMBER(E94),E94&gt;0,ISNUMBER(J94),J94&gt;0),E94/J94*30,"")</x:f>
      </x:c>
      <x:c r="N94" s="11" t="str">
        <x:f>IF(AND(ISNUMBER(F94),F94&gt;0,ISNUMBER(J94),J94&gt;0),F94/J94*30,"")</x:f>
      </x:c>
      <x:c r="O94" s="11" t="str">
        <x:f>IF(AND(P94="in_stock",ISNUMBER(M94)),M94,"")</x:f>
      </x:c>
      <x:c r="P94" s="3" t="str">
        <x:v>in_stock</x:v>
      </x:c>
      <x:c r="Q94" s="3" t="str">
        <x:v>Official brand</x:v>
      </x:c>
      <x:c r="R94" s="3" t="str">
        <x:v>Olay</x:v>
      </x:c>
      <x:c r="S94" s="13" t="str">
        <x:v>2026-10-20 15:52:21.245000</x:v>
      </x:c>
      <x:c r="T94" s="3" t="str">
        <x:v>Current public product page and product-specific official public feed variant44071673495595 advertiseUSD39.99; referenceUSD39.99. Pack quantity 1.7 oz_unresolved; no coupon/subscription basis. Market: Official US-facing product page; matching public USD offer and US shipping/store context reviewed.</x:v>
      </x:c>
      <x:c r="U94" s="3" t="str">
        <x:v>Standard single formulation; variant44071673495595, Default Title. Quantity from product details; variant feed price matched to same product. Coupons and subscription prices excluded. Current official linked package image visually inspected; printed metric used where legible.</x:v>
      </x:c>
      <x:c r="V94" s="3"/>
      <x:c r="W94" s="3" t="str">
        <x:v>https://www.olay.com/products/regenerist-ultra-rich-moisturizer</x:v>
      </x:c>
    </x:row>
    <x:row r="95" ht="65" customHeight="1">
      <x:c r="A95" s="3" t="str">
        <x:v>A047</x:v>
      </x:c>
      <x:c r="B95" s="3" t="str">
        <x:v>Olay</x:v>
      </x:c>
      <x:c r="C95" s="3" t="str">
        <x:v>Regenerist Whip | Face Moisturizer | Fragrance Free</x:v>
      </x:c>
      <x:c r="D95" s="3" t="str">
        <x:v>moisturizer</x:v>
      </x:c>
      <x:c r="E95" s="11" t="n">
        <x:v>39.99</x:v>
      </x:c>
      <x:c r="F95" s="11" t="n">
        <x:v>39.99</x:v>
      </x:c>
      <x:c r="G95" s="3"/>
      <x:c r="H95" s="3" t="n">
        <x:v>1.7</x:v>
      </x:c>
      <x:c r="I95" s="3" t="str">
        <x:v>oz_unresolved</x:v>
      </x:c>
      <x:c r="J95" s="3"/>
      <x:c r="K95" s="3"/>
      <x:c r="L95" s="3" t="str">
        <x:v>moisturizer unit unresolved</x:v>
      </x:c>
      <x:c r="M95" s="11" t="str">
        <x:f>IF(AND(ISNUMBER(E95),E95&gt;0,ISNUMBER(J95),J95&gt;0),E95/J95*30,"")</x:f>
      </x:c>
      <x:c r="N95" s="11" t="str">
        <x:f>IF(AND(ISNUMBER(F95),F95&gt;0,ISNUMBER(J95),J95&gt;0),F95/J95*30,"")</x:f>
      </x:c>
      <x:c r="O95" s="11" t="str">
        <x:f>IF(AND(P95="in_stock",ISNUMBER(M95)),M95,"")</x:f>
      </x:c>
      <x:c r="P95" s="3" t="str">
        <x:v>in_stock</x:v>
      </x:c>
      <x:c r="Q95" s="3" t="str">
        <x:v>Official brand</x:v>
      </x:c>
      <x:c r="R95" s="3" t="str">
        <x:v>Olay</x:v>
      </x:c>
      <x:c r="S95" s="13" t="str">
        <x:v>2026-10-20 15:52:25.967000</x:v>
      </x:c>
      <x:c r="T95" s="3" t="str">
        <x:v>Current public product page and product-specific official public feed variant44071659208747 advertiseUSD39.99; referenceUSD39.99. Pack quantity 1.7 oz_unresolved; no coupon/subscription basis. Market: Official US-facing product page; matching public USD offer and US shipping/store context reviewed.</x:v>
      </x:c>
      <x:c r="U95" s="3" t="str">
        <x:v>Standard single formulation; variant44071659208747, Default Title. Quantity from product details; variant feed price matched to same product. Coupons and subscription prices excluded. Current official linked package image visually inspected; printed metric used where legible.</x:v>
      </x:c>
      <x:c r="V95" s="3"/>
      <x:c r="W95" s="3" t="str">
        <x:v>https://www.olay.com/products/regenerist-whip-face-moisturizer-fragrance-free</x:v>
      </x:c>
    </x:row>
    <x:row r="96" ht="39" customHeight="1">
      <x:c r="A96" s="3" t="str">
        <x:v>B021</x:v>
      </x:c>
      <x:c r="B96" s="3" t="str">
        <x:v>Ole Henriksen</x:v>
      </x:c>
      <x:c r="C96" s="3" t="str">
        <x:v>Strength Trainer Peptide Boost Moisturizer</x:v>
      </x:c>
      <x:c r="D96" s="3" t="str">
        <x:v>moisturizer</x:v>
      </x:c>
      <x:c r="E96" s="11" t="n">
        <x:v>54</x:v>
      </x:c>
      <x:c r="F96" s="11" t="n">
        <x:v>54</x:v>
      </x:c>
      <x:c r="G96" s="3"/>
      <x:c r="H96" s="3" t="n">
        <x:v>1.7</x:v>
      </x:c>
      <x:c r="I96" s="3" t="str">
        <x:v>oz_unresolved</x:v>
      </x:c>
      <x:c r="J96" s="3"/>
      <x:c r="K96" s="3"/>
      <x:c r="L96" s="3" t="str">
        <x:v>moisturizer unit unresolved</x:v>
      </x:c>
      <x:c r="M96" s="11" t="str">
        <x:f>IF(AND(ISNUMBER(E96),E96&gt;0,ISNUMBER(J96),J96&gt;0),E96/J96*30,"")</x:f>
      </x:c>
      <x:c r="N96" s="11" t="str">
        <x:f>IF(AND(ISNUMBER(F96),F96&gt;0,ISNUMBER(J96),J96&gt;0),F96/J96*30,"")</x:f>
      </x:c>
      <x:c r="O96" s="11" t="str">
        <x:f>IF(AND(P96="in_stock",ISNUMBER(M96)),M96,"")</x:f>
      </x:c>
      <x:c r="P96" s="3" t="str">
        <x:v>unknown</x:v>
      </x:c>
      <x:c r="Q96" s="3" t="str">
        <x:v>Official brand</x:v>
      </x:c>
      <x:c r="R96" s="3" t="str">
        <x:v>Ole Henriksen</x:v>
      </x:c>
      <x:c r="S96" s="13" t="str">
        <x:v>2026-10-20 15:49:53</x:v>
      </x:c>
      <x:c r="T96" s="3" t="str">
        <x:v>USD54 standard1.7oz;0.5ozmini excluded. USshipping explicit. Market: Official US-facing storefront; USD and US shipping/country selector.</x:v>
      </x:c>
      <x:c r="U96" s="3" t="str">
        <x:v>USD54 standard1.7oz;0.5ozmini excluded. USshipping explicit.</x:v>
      </x:c>
      <x:c r="V96" s="3"/>
      <x:c r="W96" s="3" t="str">
        <x:v>https://olehenriksen.com/products/strength-trainer-peptide-boost-moisturizer</x:v>
      </x:c>
    </x:row>
    <x:row r="97" ht="52" customHeight="1">
      <x:c r="A97" s="3" t="str">
        <x:v>B019</x:v>
      </x:c>
      <x:c r="B97" s="3" t="str">
        <x:v>Rhode</x:v>
      </x:c>
      <x:c r="C97" s="3" t="str">
        <x:v>Barrier Restore Cream</x:v>
      </x:c>
      <x:c r="D97" s="3" t="str">
        <x:v>moisturizer</x:v>
      </x:c>
      <x:c r="E97" s="11" t="n">
        <x:v>32</x:v>
      </x:c>
      <x:c r="F97" s="11" t="n">
        <x:v>32</x:v>
      </x:c>
      <x:c r="G97" s="3"/>
      <x:c r="H97" s="3" t="n">
        <x:v>1.7</x:v>
      </x:c>
      <x:c r="I97" s="3" t="str">
        <x:v>oz_unresolved</x:v>
      </x:c>
      <x:c r="J97" s="3"/>
      <x:c r="K97" s="3"/>
      <x:c r="L97" s="3" t="str">
        <x:v>moisturizer unit unresolved</x:v>
      </x:c>
      <x:c r="M97" s="11" t="str">
        <x:f>IF(AND(ISNUMBER(E97),E97&gt;0,ISNUMBER(J97),J97&gt;0),E97/J97*30,"")</x:f>
      </x:c>
      <x:c r="N97" s="11" t="str">
        <x:f>IF(AND(ISNUMBER(F97),F97&gt;0,ISNUMBER(J97),J97&gt;0),F97/J97*30,"")</x:f>
      </x:c>
      <x:c r="O97" s="11" t="str">
        <x:f>IF(AND(P97="in_stock",ISNUMBER(M97)),M97,"")</x:f>
      </x:c>
      <x:c r="P97" s="3" t="str">
        <x:v>in_stock</x:v>
      </x:c>
      <x:c r="Q97" s="3" t="str">
        <x:v>Official brand</x:v>
      </x:c>
      <x:c r="R97" s="3" t="str">
        <x:v>Rhode</x:v>
      </x:c>
      <x:c r="S97" s="13" t="str">
        <x:v>2026-10-20 15:43:47</x:v>
      </x:c>
      <x:c r="T97" s="3" t="str">
        <x:v>US root PDP big1.7oz USD32; little1oz USD20 excluded. Metric/fluid qualifier not established in reader; normalization held. Market: Official US-facing brand page; USD, US shipping or US root storefront.</x:v>
      </x:c>
      <x:c r="U97" s="3" t="str">
        <x:v>US root PDP big1.7oz USD32; little1oz USD20 excluded. Metric/fluid qualifier not established in reader; normalization held.</x:v>
      </x:c>
      <x:c r="V97" s="3"/>
      <x:c r="W97" s="3" t="str">
        <x:v>https://www.rhodeskin.com/products/barrier-restore-cream</x:v>
      </x:c>
    </x:row>
    <x:row r="98" ht="78" customHeight="1">
      <x:c r="A98" s="3" t="str">
        <x:v>A039</x:v>
      </x:c>
      <x:c r="B98" s="3" t="str">
        <x:v>StriVectin</x:v>
      </x:c>
      <x:c r="C98" s="3" t="str">
        <x:v>Barrier Restore+ Soothing Ceramide Cream</x:v>
      </x:c>
      <x:c r="D98" s="3" t="str">
        <x:v>moisturizer</x:v>
      </x:c>
      <x:c r="E98" s="11" t="n">
        <x:v>69</x:v>
      </x:c>
      <x:c r="F98" s="11" t="n">
        <x:v>69</x:v>
      </x:c>
      <x:c r="G98" s="3"/>
      <x:c r="H98" s="3" t="n">
        <x:v>1.7</x:v>
      </x:c>
      <x:c r="I98" s="3" t="str">
        <x:v>oz_unresolved</x:v>
      </x:c>
      <x:c r="J98" s="3"/>
      <x:c r="K98" s="3"/>
      <x:c r="L98" s="3" t="str">
        <x:v>moisturizer unit unresolved</x:v>
      </x:c>
      <x:c r="M98" s="11" t="str">
        <x:f>IF(AND(ISNUMBER(E98),E98&gt;0,ISNUMBER(J98),J98&gt;0),E98/J98*30,"")</x:f>
      </x:c>
      <x:c r="N98" s="11" t="str">
        <x:f>IF(AND(ISNUMBER(F98),F98&gt;0,ISNUMBER(J98),J98&gt;0),F98/J98*30,"")</x:f>
      </x:c>
      <x:c r="O98" s="11" t="str">
        <x:f>IF(AND(P98="in_stock",ISNUMBER(M98)),M98,"")</x:f>
      </x:c>
      <x:c r="P98" s="3" t="str">
        <x:v>in_stock</x:v>
      </x:c>
      <x:c r="Q98" s="3" t="str">
        <x:v>Official brand</x:v>
      </x:c>
      <x:c r="R98" s="3" t="str">
        <x:v>StriVectin</x:v>
      </x:c>
      <x:c r="S98" s="13" t="str">
        <x:v>2026-10-20 15:52:03.390000</x:v>
      </x:c>
      <x:c r="T98" s="3" t="str">
        <x:v>Current public product page and product-specific official public feed variant44845374931001 advertiseUSD69.00; referenceUSD69.00. Pack quantity 1.7 oz_unresolved; no coupon/subscription basis. Market: Official US-facing StriVectin storefront with US dollar offers and US shipping/contact context; coupon FRIEND and subscription savings excluded.</x:v>
      </x:c>
      <x:c r="U98" s="3" t="str">
        <x:v>Standard single formulation; variant44845374931001, Default Title. Quantity from product details; variant feed price matched to same product. Coupons and subscription prices excluded. Current official linked package image visually inspected; printed metric used where legible.</x:v>
      </x:c>
      <x:c r="V98" s="3"/>
      <x:c r="W98" s="3" t="str">
        <x:v>https://strivectin.com/products/new-barrier-restore-moisturizer</x:v>
      </x:c>
    </x:row>
    <x:row r="99" ht="78" customHeight="1">
      <x:c r="A99" s="3" t="str">
        <x:v>A044</x:v>
      </x:c>
      <x:c r="B99" s="3" t="str">
        <x:v>StriVectin</x:v>
      </x:c>
      <x:c r="C99" s="3" t="str">
        <x:v>Contour Restore® Tightening &amp; Sculpting Face Cream</x:v>
      </x:c>
      <x:c r="D99" s="3" t="str">
        <x:v>moisturizer</x:v>
      </x:c>
      <x:c r="E99" s="11" t="n">
        <x:v>99</x:v>
      </x:c>
      <x:c r="F99" s="11" t="n">
        <x:v>99</x:v>
      </x:c>
      <x:c r="G99" s="3"/>
      <x:c r="H99" s="3" t="n">
        <x:v>1.7</x:v>
      </x:c>
      <x:c r="I99" s="3" t="str">
        <x:v>oz_unresolved</x:v>
      </x:c>
      <x:c r="J99" s="3"/>
      <x:c r="K99" s="3"/>
      <x:c r="L99" s="3" t="str">
        <x:v>moisturizer unit unresolved</x:v>
      </x:c>
      <x:c r="M99" s="11" t="str">
        <x:f>IF(AND(ISNUMBER(E99),E99&gt;0,ISNUMBER(J99),J99&gt;0),E99/J99*30,"")</x:f>
      </x:c>
      <x:c r="N99" s="11" t="str">
        <x:f>IF(AND(ISNUMBER(F99),F99&gt;0,ISNUMBER(J99),J99&gt;0),F99/J99*30,"")</x:f>
      </x:c>
      <x:c r="O99" s="11" t="str">
        <x:f>IF(AND(P99="in_stock",ISNUMBER(M99)),M99,"")</x:f>
      </x:c>
      <x:c r="P99" s="3" t="str">
        <x:v>in_stock</x:v>
      </x:c>
      <x:c r="Q99" s="3" t="str">
        <x:v>Official brand</x:v>
      </x:c>
      <x:c r="R99" s="3" t="str">
        <x:v>StriVectin</x:v>
      </x:c>
      <x:c r="S99" s="13" t="str">
        <x:v>2026-10-20 15:52:12.460000</x:v>
      </x:c>
      <x:c r="T99" s="3" t="str">
        <x:v>Current public product page and product-specific official public feed variant44835226517561 advertiseUSD99.00; referenceUSD99.00. Pack quantity 1.7 oz_unresolved; no coupon/subscription basis. Market: Official US-facing StriVectin storefront with US dollar offers and US shipping/contact context; coupon FRIEND and subscription savings excluded.</x:v>
      </x:c>
      <x:c r="U99" s="3" t="str">
        <x:v>Standard single formulation; variant44835226517561, Default Title. Quantity from product details; variant feed price matched to same product. Coupons and subscription prices excluded. Current official linked package image visually inspected; printed metric used where legible.</x:v>
      </x:c>
      <x:c r="V99" s="3"/>
      <x:c r="W99" s="3" t="str">
        <x:v>https://strivectin.com/products/contour-restore-face-cream</x:v>
      </x:c>
    </x:row>
    <x:row r="100" ht="78" customHeight="1">
      <x:c r="A100" s="3" t="str">
        <x:v>A038</x:v>
      </x:c>
      <x:c r="B100" s="3" t="str">
        <x:v>StriVectin</x:v>
      </x:c>
      <x:c r="C100" s="3" t="str">
        <x:v>Peptide Plump® Collagen Cushion Cream</x:v>
      </x:c>
      <x:c r="D100" s="3" t="str">
        <x:v>moisturizer</x:v>
      </x:c>
      <x:c r="E100" s="11" t="n">
        <x:v>79</x:v>
      </x:c>
      <x:c r="F100" s="11" t="n">
        <x:v>79</x:v>
      </x:c>
      <x:c r="G100" s="3"/>
      <x:c r="H100" s="3" t="n">
        <x:v>1.7</x:v>
      </x:c>
      <x:c r="I100" s="3" t="str">
        <x:v>oz_unresolved</x:v>
      </x:c>
      <x:c r="J100" s="3"/>
      <x:c r="K100" s="3"/>
      <x:c r="L100" s="3" t="str">
        <x:v>moisturizer unit unresolved</x:v>
      </x:c>
      <x:c r="M100" s="11" t="str">
        <x:f>IF(AND(ISNUMBER(E100),E100&gt;0,ISNUMBER(J100),J100&gt;0),E100/J100*30,"")</x:f>
      </x:c>
      <x:c r="N100" s="11" t="str">
        <x:f>IF(AND(ISNUMBER(F100),F100&gt;0,ISNUMBER(J100),J100&gt;0),F100/J100*30,"")</x:f>
      </x:c>
      <x:c r="O100" s="11" t="str">
        <x:f>IF(AND(P100="in_stock",ISNUMBER(M100)),M100,"")</x:f>
      </x:c>
      <x:c r="P100" s="3" t="str">
        <x:v>in_stock</x:v>
      </x:c>
      <x:c r="Q100" s="3" t="str">
        <x:v>Official brand</x:v>
      </x:c>
      <x:c r="R100" s="3" t="str">
        <x:v>StriVectin</x:v>
      </x:c>
      <x:c r="S100" s="13" t="str">
        <x:v>2026-10-20 15:52:02.217000</x:v>
      </x:c>
      <x:c r="T100" s="3" t="str">
        <x:v>Current public product page and product-specific official public feed variant44559901032505 advertiseUSD79.00; referenceUSD79.00. Pack quantity 1.7 oz_unresolved; no coupon/subscription basis. Market: Official US-facing StriVectin storefront with US dollar offers and US shipping/contact context; coupon FRIEND and subscription savings excluded.</x:v>
      </x:c>
      <x:c r="U100" s="3" t="str">
        <x:v>Standard single formulation; variant44559901032505, Default Title. Quantity from product details; variant feed price matched to same product. Coupons and subscription prices excluded. Current official linked package image visually inspected; printed metric used where legible.</x:v>
      </x:c>
      <x:c r="V100" s="3"/>
      <x:c r="W100" s="3" t="str">
        <x:v>https://strivectin.com/products/peptide-plump®-collagen-cushion-cream</x:v>
      </x:c>
    </x:row>
    <x:row r="101" ht="78" customHeight="1">
      <x:c r="A101" s="3" t="str">
        <x:v>A040</x:v>
      </x:c>
      <x:c r="B101" s="3" t="str">
        <x:v>StriVectin</x:v>
      </x:c>
      <x:c r="C101" s="3" t="str">
        <x:v>SD Advanced® Plus Intensive Moisturizer</x:v>
      </x:c>
      <x:c r="D101" s="3" t="str">
        <x:v>moisturizer</x:v>
      </x:c>
      <x:c r="E101" s="11" t="n">
        <x:v>85</x:v>
      </x:c>
      <x:c r="F101" s="11" t="n">
        <x:v>85</x:v>
      </x:c>
      <x:c r="G101" s="3"/>
      <x:c r="H101" s="3" t="n">
        <x:v>2</x:v>
      </x:c>
      <x:c r="I101" s="3" t="str">
        <x:v>oz_unresolved</x:v>
      </x:c>
      <x:c r="J101" s="3"/>
      <x:c r="K101" s="3"/>
      <x:c r="L101" s="3" t="str">
        <x:v>moisturizer unit unresolved</x:v>
      </x:c>
      <x:c r="M101" s="11" t="str">
        <x:f>IF(AND(ISNUMBER(E101),E101&gt;0,ISNUMBER(J101),J101&gt;0),E101/J101*30,"")</x:f>
      </x:c>
      <x:c r="N101" s="11" t="str">
        <x:f>IF(AND(ISNUMBER(F101),F101&gt;0,ISNUMBER(J101),J101&gt;0),F101/J101*30,"")</x:f>
      </x:c>
      <x:c r="O101" s="11" t="str">
        <x:f>IF(AND(P101="in_stock",ISNUMBER(M101)),M101,"")</x:f>
      </x:c>
      <x:c r="P101" s="3" t="str">
        <x:v>in_stock</x:v>
      </x:c>
      <x:c r="Q101" s="3" t="str">
        <x:v>Official brand</x:v>
      </x:c>
      <x:c r="R101" s="3" t="str">
        <x:v>StriVectin</x:v>
      </x:c>
      <x:c r="S101" s="13" t="str">
        <x:v>2026-10-20 15:52:04.550000</x:v>
      </x:c>
      <x:c r="T101" s="3" t="str">
        <x:v>Current public product page and product-specific official public feed variant44826079035449 advertiseUSD85.00; referenceUSD85.00. Pack quantity 2 oz_unresolved; no coupon/subscription basis. Market: Official US-facing StriVectin storefront with US dollar offers and US shipping/contact context; coupon FRIEND and subscription savings excluded.</x:v>
      </x:c>
      <x:c r="U101" s="3" t="str">
        <x:v>Standard single formulation; variant44826079035449, Default Title. Quantity from product details; variant feed price matched to same product. Coupons and subscription prices excluded. Current official linked package image visually inspected; printed metric used where legible.</x:v>
      </x:c>
      <x:c r="V101" s="3"/>
      <x:c r="W101" s="3" t="str">
        <x:v>https://strivectin.com/products/sd-advanced-plus-intensive-moisturizer</x:v>
      </x:c>
    </x:row>
    <x:row r="102" ht="78" customHeight="1">
      <x:c r="A102" s="3" t="str">
        <x:v>A041</x:v>
      </x:c>
      <x:c r="B102" s="3" t="str">
        <x:v>StriVectin</x:v>
      </x:c>
      <x:c r="C102" s="3" t="str">
        <x:v>Super-C Night Vitamin C Night Cream</x:v>
      </x:c>
      <x:c r="D102" s="3" t="str">
        <x:v>moisturizer</x:v>
      </x:c>
      <x:c r="E102" s="11" t="n">
        <x:v>69</x:v>
      </x:c>
      <x:c r="F102" s="11" t="n">
        <x:v>69</x:v>
      </x:c>
      <x:c r="G102" s="3"/>
      <x:c r="H102" s="3" t="n">
        <x:v>1.7</x:v>
      </x:c>
      <x:c r="I102" s="3" t="str">
        <x:v>oz_unresolved</x:v>
      </x:c>
      <x:c r="J102" s="3"/>
      <x:c r="K102" s="3"/>
      <x:c r="L102" s="3" t="str">
        <x:v>moisturizer unit unresolved</x:v>
      </x:c>
      <x:c r="M102" s="11" t="str">
        <x:f>IF(AND(ISNUMBER(E102),E102&gt;0,ISNUMBER(J102),J102&gt;0),E102/J102*30,"")</x:f>
      </x:c>
      <x:c r="N102" s="11" t="str">
        <x:f>IF(AND(ISNUMBER(F102),F102&gt;0,ISNUMBER(J102),J102&gt;0),F102/J102*30,"")</x:f>
      </x:c>
      <x:c r="O102" s="11" t="str">
        <x:f>IF(AND(P102="in_stock",ISNUMBER(M102)),M102,"")</x:f>
      </x:c>
      <x:c r="P102" s="3" t="str">
        <x:v>in_stock</x:v>
      </x:c>
      <x:c r="Q102" s="3" t="str">
        <x:v>Official brand</x:v>
      </x:c>
      <x:c r="R102" s="3" t="str">
        <x:v>StriVectin</x:v>
      </x:c>
      <x:c r="S102" s="13" t="str">
        <x:v>2026-10-20 15:52:06.099000</x:v>
      </x:c>
      <x:c r="T102" s="3" t="str">
        <x:v>Current public product page and product-specific official public feed variant44559867707449 advertiseUSD69.00; referenceUSD69.00. Pack quantity 1.7 oz_unresolved; no coupon/subscription basis. Market: Official US-facing StriVectin storefront with US dollar offers and US shipping/contact context; coupon FRIEND and subscription savings excluded.</x:v>
      </x:c>
      <x:c r="U102" s="3" t="str">
        <x:v>Standard single formulation; variant44559867707449, Default Title. Quantity from product details; variant feed price matched to same product. Coupons and subscription prices excluded. Current official linked package image visually inspected; printed metric used where legible.</x:v>
      </x:c>
      <x:c r="V102" s="3"/>
      <x:c r="W102" s="3" t="str">
        <x:v>https://strivectin.com/products/super-c-night-vitamin-c-night-cream</x:v>
      </x:c>
    </x:row>
    <x:row r="103" ht="78" customHeight="1">
      <x:c r="A103" s="3" t="str">
        <x:v>A037</x:v>
      </x:c>
      <x:c r="B103" s="3" t="str">
        <x:v>StriVectin</x:v>
      </x:c>
      <x:c r="C103" s="3" t="str">
        <x:v>Wrinkle Recode® Moisture Rich Barrier Cream</x:v>
      </x:c>
      <x:c r="D103" s="3" t="str">
        <x:v>moisturizer</x:v>
      </x:c>
      <x:c r="E103" s="11" t="n">
        <x:v>99</x:v>
      </x:c>
      <x:c r="F103" s="11" t="n">
        <x:v>99</x:v>
      </x:c>
      <x:c r="G103" s="3"/>
      <x:c r="H103" s="3" t="n">
        <x:v>1.7</x:v>
      </x:c>
      <x:c r="I103" s="3" t="str">
        <x:v>oz_unresolved</x:v>
      </x:c>
      <x:c r="J103" s="3"/>
      <x:c r="K103" s="3"/>
      <x:c r="L103" s="3" t="str">
        <x:v>moisturizer unit unresolved</x:v>
      </x:c>
      <x:c r="M103" s="11" t="str">
        <x:f>IF(AND(ISNUMBER(E103),E103&gt;0,ISNUMBER(J103),J103&gt;0),E103/J103*30,"")</x:f>
      </x:c>
      <x:c r="N103" s="11" t="str">
        <x:f>IF(AND(ISNUMBER(F103),F103&gt;0,ISNUMBER(J103),J103&gt;0),F103/J103*30,"")</x:f>
      </x:c>
      <x:c r="O103" s="11" t="str">
        <x:f>IF(AND(P103="in_stock",ISNUMBER(M103)),M103,"")</x:f>
      </x:c>
      <x:c r="P103" s="3" t="str">
        <x:v>in_stock</x:v>
      </x:c>
      <x:c r="Q103" s="3" t="str">
        <x:v>Official brand</x:v>
      </x:c>
      <x:c r="R103" s="3" t="str">
        <x:v>StriVectin</x:v>
      </x:c>
      <x:c r="S103" s="13" t="str">
        <x:v>2026-10-20 15:52:00.936000</x:v>
      </x:c>
      <x:c r="T103" s="3" t="str">
        <x:v>Current public product page and product-specific official public feed variant33047095050297 advertiseUSD99.00; referenceUSD99.00. Pack quantity 1.7 oz_unresolved; no coupon/subscription basis. Market: Official US-facing StriVectin storefront with US dollar offers and US shipping/contact context; coupon FRIEND and subscription savings excluded.</x:v>
      </x:c>
      <x:c r="U103" s="3" t="str">
        <x:v>Standard single formulation; variant33047095050297, Default Title. Quantity from product details; variant feed price matched to same product. Coupons and subscription prices excluded. Current official linked package image visually inspected; printed metric used where legible.</x:v>
      </x:c>
      <x:c r="V103" s="3"/>
      <x:c r="W103" s="3" t="str">
        <x:v>https://strivectin.com/products/rich-barrier-cream</x:v>
      </x:c>
    </x:row>
    <x:row r="104" ht="39" customHeight="1">
      <x:c r="A104" s="3" t="str">
        <x:v>B057</x:v>
      </x:c>
      <x:c r="B104" s="3" t="str">
        <x:v>Youth To The People</x:v>
      </x:c>
      <x:c r="C104" s="3" t="str">
        <x:v>Polypeptide-121 Future Cream</x:v>
      </x:c>
      <x:c r="D104" s="3" t="str">
        <x:v>moisturizer</x:v>
      </x:c>
      <x:c r="E104" s="11" t="n">
        <x:v>68</x:v>
      </x:c>
      <x:c r="F104" s="11" t="n">
        <x:v>68</x:v>
      </x:c>
      <x:c r="G104" s="3"/>
      <x:c r="H104" s="3" t="n">
        <x:v>2</x:v>
      </x:c>
      <x:c r="I104" s="3" t="str">
        <x:v>oz_unresolved</x:v>
      </x:c>
      <x:c r="J104" s="3"/>
      <x:c r="K104" s="3"/>
      <x:c r="L104" s="3" t="str">
        <x:v>moisturizer unit unresolved</x:v>
      </x:c>
      <x:c r="M104" s="11" t="str">
        <x:f>IF(AND(ISNUMBER(E104),E104&gt;0,ISNUMBER(J104),J104&gt;0),E104/J104*30,"")</x:f>
      </x:c>
      <x:c r="N104" s="11" t="str">
        <x:f>IF(AND(ISNUMBER(F104),F104&gt;0,ISNUMBER(J104),J104&gt;0),F104/J104*30,"")</x:f>
      </x:c>
      <x:c r="O104" s="11" t="str">
        <x:f>IF(AND(P104="in_stock",ISNUMBER(M104)),M104,"")</x:f>
      </x:c>
      <x:c r="P104" s="3" t="str">
        <x:v>in_stock</x:v>
      </x:c>
      <x:c r="Q104" s="3" t="str">
        <x:v>Official brand</x:v>
      </x:c>
      <x:c r="R104" s="3" t="str">
        <x:v>Youth To The People</x:v>
      </x:c>
      <x:c r="S104" s="13" t="str">
        <x:v>2026-10-20 16:04:53</x:v>
      </x:c>
      <x:c r="T104" s="3" t="str">
        <x:v>Official US native selected2oz USD68 enabledAddtoCart; no crossed-out numeric reference. Market: Official US-facing storefront; US country/root and USD.</x:v>
      </x:c>
      <x:c r="U104" s="3" t="str">
        <x:v>Official US native selected2oz USD68 enabledAddtoCart; no crossed-out numeric reference.</x:v>
      </x:c>
      <x:c r="V104" s="3"/>
      <x:c r="W104" s="3" t="str">
        <x:v>https://www.youthtothepeople.com/skincare/polypeptide-121-future-cream/810834031473.html</x:v>
      </x:c>
    </x:row>
    <x:row r="105" ht="52" customHeight="1">
      <x:c r="A105" s="3" t="str">
        <x:v>A058</x:v>
      </x:c>
      <x:c r="B105" s="3" t="str">
        <x:v>e.l.f. Cosmetics</x:v>
      </x:c>
      <x:c r="C105" s="3" t="str">
        <x:v>Glass Slick Serum Stick</x:v>
      </x:c>
      <x:c r="D105" s="3" t="str">
        <x:v>serum</x:v>
      </x:c>
      <x:c r="E105" s="11" t="n">
        <x:v>12</x:v>
      </x:c>
      <x:c r="F105" s="11" t="n">
        <x:v>12</x:v>
      </x:c>
      <x:c r="G105" s="3"/>
      <x:c r="H105" s="3" t="n">
        <x:v>18</x:v>
      </x:c>
      <x:c r="I105" s="3" t="str">
        <x:v>g</x:v>
      </x:c>
      <x:c r="J105" s="3" t="n">
        <x:v>18</x:v>
      </x:c>
      <x:c r="K105" s="3" t="str">
        <x:v>g</x:v>
      </x:c>
      <x:c r="L105" s="3" t="str">
        <x:v>serum g</x:v>
      </x:c>
      <x:c r="M105" s="11" t="n">
        <x:f>IF(AND(ISNUMBER(E105),E105&gt;0,ISNUMBER(J105),J105&gt;0),E105/J105*30,"")</x:f>
        <x:v>20</x:v>
      </x:c>
      <x:c r="N105" s="11" t="n">
        <x:f>IF(AND(ISNUMBER(F105),F105&gt;0,ISNUMBER(J105),J105&gt;0),F105/J105*30,"")</x:f>
        <x:v>20</x:v>
      </x:c>
      <x:c r="O105" s="11" t="n">
        <x:f>IF(AND(P105="in_stock",ISNUMBER(M105)),M105,"")</x:f>
        <x:v>20</x:v>
      </x:c>
      <x:c r="P105" s="3" t="str">
        <x:v>in_stock</x:v>
      </x:c>
      <x:c r="Q105" s="3" t="str">
        <x:v>Official brand</x:v>
      </x:c>
      <x:c r="R105" s="3" t="str">
        <x:v>e.l.f. Cosmetics</x:v>
      </x:c>
      <x:c r="S105" s="13" t="str">
        <x:v>2026-10-20 15:56:14.528000</x:v>
      </x:c>
      <x:c r="T105" s="3" t="str">
        <x:v>Native one-time option displays$12.00USD for standard 18g; AddtoBag enabled. Subscription and signup/coupon discounts excluded. Market: Native public United States storefront reviewed; one-time US dollar option selected.</x:v>
      </x:c>
      <x:c r="U105" s="3" t="str">
        <x:v>Selected standard full size 18g. e.l.f. Ingredients panels state exact Net Weight; Paula’s Choice full-size offer and image alternative text establish quantity where available. No travel/refill or subscription offer.</x:v>
      </x:c>
      <x:c r="V105" s="3"/>
      <x:c r="W105" s="3" t="str">
        <x:v>https://www.elfcosmetics.com/products/glass-slick-serum-stick</x:v>
      </x:c>
    </x:row>
    <x:row r="106" ht="52" customHeight="1">
      <x:c r="A106" s="3" t="str">
        <x:v>B046</x:v>
      </x:c>
      <x:c r="B106" s="3" t="str">
        <x:v>IMAGE Skincare</x:v>
      </x:c>
      <x:c r="C106" s="3" t="str">
        <x:v>CLEAR CELL restoring serum</x:v>
      </x:c>
      <x:c r="D106" s="3" t="str">
        <x:v>serum</x:v>
      </x:c>
      <x:c r="E106" s="11" t="n">
        <x:v>54</x:v>
      </x:c>
      <x:c r="F106" s="11" t="n">
        <x:v>54</x:v>
      </x:c>
      <x:c r="G106" s="3"/>
      <x:c r="H106" s="3" t="n">
        <x:v>28</x:v>
      </x:c>
      <x:c r="I106" s="3" t="str">
        <x:v>g</x:v>
      </x:c>
      <x:c r="J106" s="3" t="n">
        <x:v>28</x:v>
      </x:c>
      <x:c r="K106" s="3" t="str">
        <x:v>g</x:v>
      </x:c>
      <x:c r="L106" s="3" t="str">
        <x:v>serum g</x:v>
      </x:c>
      <x:c r="M106" s="11" t="n">
        <x:f>IF(AND(ISNUMBER(E106),E106&gt;0,ISNUMBER(J106),J106&gt;0),E106/J106*30,"")</x:f>
        <x:v>57.85714285714286</x:v>
      </x:c>
      <x:c r="N106" s="11" t="n">
        <x:f>IF(AND(ISNUMBER(F106),F106&gt;0,ISNUMBER(J106),J106&gt;0),F106/J106*30,"")</x:f>
        <x:v>57.85714285714286</x:v>
      </x:c>
      <x:c r="O106" s="11" t="n">
        <x:f>IF(AND(P106="in_stock",ISNUMBER(M106)),M106,"")</x:f>
        <x:v>57.85714285714286</x:v>
      </x:c>
      <x:c r="P106" s="3" t="str">
        <x:v>in_stock</x:v>
      </x:c>
      <x:c r="Q106" s="3" t="str">
        <x:v>Official brand</x:v>
      </x:c>
      <x:c r="R106" s="3" t="str">
        <x:v>IMAGE Skincare</x:v>
      </x:c>
      <x:c r="S106" s="13" t="str">
        <x:v>2026-10-20 15:58:42</x:v>
      </x:c>
      <x:c r="T106" s="3" t="str">
        <x:v>One Time Purchase USD54; subscription10% and quarter-payments excluded. Official linked package visually prints 28g. Market: Official US storefront; USD, US shipping or country selector.</x:v>
      </x:c>
      <x:c r="U106" s="3" t="str">
        <x:v>One Time Purchase USD54; subscription10% and quarter-payments excluded. Official linked package visually prints 28g.</x:v>
      </x:c>
      <x:c r="V106" s="3"/>
      <x:c r="W106" s="3" t="str">
        <x:v>https://imageskincare.com/products/clear-cell-restoring-serum</x:v>
      </x:c>
    </x:row>
    <x:row r="107" ht="78" customHeight="1">
      <x:c r="A107" s="3" t="str">
        <x:v>B035</x:v>
      </x:c>
      <x:c r="B107" s="3" t="str">
        <x:v>Le Mieux</x:v>
      </x:c>
      <x:c r="C107" s="3" t="str">
        <x:v>Collagen Peptide Serum</x:v>
      </x:c>
      <x:c r="D107" s="3" t="str">
        <x:v>serum</x:v>
      </x:c>
      <x:c r="E107" s="11" t="n">
        <x:v>95</x:v>
      </x:c>
      <x:c r="F107" s="11" t="n">
        <x:v>95</x:v>
      </x:c>
      <x:c r="G107" s="3"/>
      <x:c r="H107" s="3" t="n">
        <x:v>30</x:v>
      </x:c>
      <x:c r="I107" s="3" t="str">
        <x:v>g</x:v>
      </x:c>
      <x:c r="J107" s="3" t="n">
        <x:v>30</x:v>
      </x:c>
      <x:c r="K107" s="3" t="str">
        <x:v>g</x:v>
      </x:c>
      <x:c r="L107" s="3" t="str">
        <x:v>serum g</x:v>
      </x:c>
      <x:c r="M107" s="11" t="n">
        <x:f>IF(AND(ISNUMBER(E107),E107&gt;0,ISNUMBER(J107),J107&gt;0),E107/J107*30,"")</x:f>
        <x:v>95</x:v>
      </x:c>
      <x:c r="N107" s="11" t="n">
        <x:f>IF(AND(ISNUMBER(F107),F107&gt;0,ISNUMBER(J107),J107&gt;0),F107/J107*30,"")</x:f>
        <x:v>95</x:v>
      </x:c>
      <x:c r="O107" s="11" t="n">
        <x:f>IF(AND(P107="in_stock",ISNUMBER(M107)),M107,"")</x:f>
        <x:v>95</x:v>
      </x:c>
      <x:c r="P107" s="3" t="str">
        <x:v>in_stock</x:v>
      </x:c>
      <x:c r="Q107" s="3" t="str">
        <x:v>Official brand</x:v>
      </x:c>
      <x:c r="R107" s="3" t="str">
        <x:v>Le Mieux</x:v>
      </x:c>
      <x:c r="S107" s="13" t="str">
        <x:v>2026-10-20 15:53:58</x:v>
      </x:c>
      <x:c r="T107" s="3" t="str">
        <x:v>US USD95 at1oz. Generic Sale price heading has no reference/discount; coded current regular. Root independently viewed matching linked official package printing 30g; supersedes ambiguous oz. Market: Official US-facing brand storefront with US domestic shipping. Initial reader USD offer was independently confirmed after reviewer C selected United States in the native public country selector.</x:v>
      </x:c>
      <x:c r="U107" s="3" t="str">
        <x:v>US USD95 at1oz. Generic Sale price heading has no reference/discount; coded current regular. Root independently viewed matching linked official package printing 30g; supersedes ambiguous oz.</x:v>
      </x:c>
      <x:c r="V107" s="3"/>
      <x:c r="W107" s="3" t="str">
        <x:v>https://lemieuxskincare.com/products/collagen-peptide-serum</x:v>
      </x:c>
    </x:row>
    <x:row r="108" ht="65" customHeight="1">
      <x:c r="A108" s="3" t="str">
        <x:v>A004</x:v>
      </x:c>
      <x:c r="B108" s="3" t="str">
        <x:v>Acure</x:v>
      </x:c>
      <x:c r="C108" s="3" t="str">
        <x:v>AI Peptide Serum</x:v>
      </x:c>
      <x:c r="D108" s="3" t="str">
        <x:v>serum</x:v>
      </x:c>
      <x:c r="E108" s="11" t="n">
        <x:v>22.99</x:v>
      </x:c>
      <x:c r="F108" s="11" t="n">
        <x:v>22.99</x:v>
      </x:c>
      <x:c r="G108" s="3"/>
      <x:c r="H108" s="3" t="n">
        <x:v>30</x:v>
      </x:c>
      <x:c r="I108" s="3" t="str">
        <x:v>mL</x:v>
      </x:c>
      <x:c r="J108" s="3" t="n">
        <x:v>30</x:v>
      </x:c>
      <x:c r="K108" s="3" t="str">
        <x:v>mL</x:v>
      </x:c>
      <x:c r="L108" s="3" t="str">
        <x:v>serum mL</x:v>
      </x:c>
      <x:c r="M108" s="11" t="n">
        <x:f>IF(AND(ISNUMBER(E108),E108&gt;0,ISNUMBER(J108),J108&gt;0),E108/J108*30,"")</x:f>
        <x:v>22.99</x:v>
      </x:c>
      <x:c r="N108" s="11" t="n">
        <x:f>IF(AND(ISNUMBER(F108),F108&gt;0,ISNUMBER(J108),J108&gt;0),F108/J108*30,"")</x:f>
        <x:v>22.99</x:v>
      </x:c>
      <x:c r="O108" s="11" t="n">
        <x:f>IF(AND(P108="in_stock",ISNUMBER(M108)),M108,"")</x:f>
        <x:v>22.99</x:v>
      </x:c>
      <x:c r="P108" s="3" t="str">
        <x:v>in_stock</x:v>
      </x:c>
      <x:c r="Q108" s="3" t="str">
        <x:v>Official brand</x:v>
      </x:c>
      <x:c r="R108" s="3" t="str">
        <x:v>Acure</x:v>
      </x:c>
      <x:c r="S108" s="13" t="str">
        <x:v>2026-10-20 15:40:25.501000</x:v>
      </x:c>
      <x:c r="T108" s="3" t="str">
        <x:v>Current public product page and product-specific official public feed variant51463555547349 advertiseUSD22.99; referenceUSD22.99. Pack quantity 30 mL; no coupon/subscription basis. Market: Official US-facing product page; matching public USD offer and US shipping/store context reviewed.</x:v>
      </x:c>
      <x:c r="U108" s="3" t="str">
        <x:v>Standard single formulation; variant51463555547349, Default Title. Quantity from product details; variant feed price matched to same product. Coupons and subscription prices excluded.</x:v>
      </x:c>
      <x:c r="V108" s="3"/>
      <x:c r="W108" s="3" t="str">
        <x:v>https://acure.com/products/ai-peptide-serum-niacinamide-anti-aging</x:v>
      </x:c>
    </x:row>
    <x:row r="109" ht="52" customHeight="1">
      <x:c r="A109" s="3" t="str">
        <x:v>B005</x:v>
      </x:c>
      <x:c r="B109" s="3" t="str">
        <x:v>Allies of Skin</x:v>
      </x:c>
      <x:c r="C109" s="3" t="str">
        <x:v>Copper Tripeptide &amp; Ectoin Advanced Repair Serum</x:v>
      </x:c>
      <x:c r="D109" s="3" t="str">
        <x:v>serum</x:v>
      </x:c>
      <x:c r="E109" s="11" t="n">
        <x:v>199</x:v>
      </x:c>
      <x:c r="F109" s="11" t="n">
        <x:v>199</x:v>
      </x:c>
      <x:c r="G109" s="3"/>
      <x:c r="H109" s="3" t="n">
        <x:v>30</x:v>
      </x:c>
      <x:c r="I109" s="3" t="str">
        <x:v>mL</x:v>
      </x:c>
      <x:c r="J109" s="3" t="n">
        <x:v>30</x:v>
      </x:c>
      <x:c r="K109" s="3" t="str">
        <x:v>mL</x:v>
      </x:c>
      <x:c r="L109" s="3" t="str">
        <x:v>serum mL</x:v>
      </x:c>
      <x:c r="M109" s="11" t="n">
        <x:f>IF(AND(ISNUMBER(E109),E109&gt;0,ISNUMBER(J109),J109&gt;0),E109/J109*30,"")</x:f>
        <x:v>199</x:v>
      </x:c>
      <x:c r="N109" s="11" t="n">
        <x:f>IF(AND(ISNUMBER(F109),F109&gt;0,ISNUMBER(J109),J109&gt;0),F109/J109*30,"")</x:f>
        <x:v>199</x:v>
      </x:c>
      <x:c r="O109" s="11" t="str">
        <x:f>IF(AND(P109="in_stock",ISNUMBER(M109)),M109,"")</x:f>
      </x:c>
      <x:c r="P109" s="3" t="str">
        <x:v>unknown</x:v>
      </x:c>
      <x:c r="Q109" s="3" t="str">
        <x:v>Official brand</x:v>
      </x:c>
      <x:c r="R109" s="3" t="str">
        <x:v>Allies of Skin</x:v>
      </x:c>
      <x:c r="S109" s="13" t="str">
        <x:v>2026-10-20 15:41:11</x:v>
      </x:c>
      <x:c r="T109" s="3" t="str">
        <x:v>USD199 single purchase for default1fl oz; matching current PDP description identifies30mL. Subscription169.15 excluded. Market: Official US-facing brand page; USD prices and US shipping context.</x:v>
      </x:c>
      <x:c r="U109" s="3" t="str">
        <x:v>USD199 single purchase for default1fl oz; matching current PDP description identifies30mL. Subscription169.15 excluded.</x:v>
      </x:c>
      <x:c r="V109" s="3"/>
      <x:c r="W109" s="3" t="str">
        <x:v>https://us.allies.shop/products/copper-tripeptide-ectoin-advanced-repair-serum</x:v>
      </x:c>
    </x:row>
    <x:row r="110" ht="52" customHeight="1">
      <x:c r="A110" s="3" t="str">
        <x:v>P09</x:v>
      </x:c>
      <x:c r="B110" s="3" t="str">
        <x:v>Allies of Skin</x:v>
      </x:c>
      <x:c r="C110" s="3" t="str">
        <x:v>Multi Peptides &amp; GF (Growth Factor) Advanced Lifting Serum</x:v>
      </x:c>
      <x:c r="D110" s="3" t="str">
        <x:v>serum</x:v>
      </x:c>
      <x:c r="E110" s="11" t="n">
        <x:v>188</x:v>
      </x:c>
      <x:c r="F110" s="11" t="n">
        <x:v>188</x:v>
      </x:c>
      <x:c r="G110" s="3"/>
      <x:c r="H110" s="3" t="n">
        <x:v>30</x:v>
      </x:c>
      <x:c r="I110" s="3" t="str">
        <x:v>mL</x:v>
      </x:c>
      <x:c r="J110" s="3" t="n">
        <x:v>30</x:v>
      </x:c>
      <x:c r="K110" s="3" t="str">
        <x:v>mL</x:v>
      </x:c>
      <x:c r="L110" s="3" t="str">
        <x:v>serum mL</x:v>
      </x:c>
      <x:c r="M110" s="11" t="n">
        <x:f>IF(AND(ISNUMBER(E110),E110&gt;0,ISNUMBER(J110),J110&gt;0),E110/J110*30,"")</x:f>
        <x:v>188</x:v>
      </x:c>
      <x:c r="N110" s="11" t="n">
        <x:f>IF(AND(ISNUMBER(F110),F110&gt;0,ISNUMBER(J110),J110&gt;0),F110/J110*30,"")</x:f>
        <x:v>188</x:v>
      </x:c>
      <x:c r="O110" s="11" t="n">
        <x:f>IF(AND(P110="in_stock",ISNUMBER(M110)),M110,"")</x:f>
        <x:v>188</x:v>
      </x:c>
      <x:c r="P110" s="3" t="str">
        <x:v>in_stock</x:v>
      </x:c>
      <x:c r="Q110" s="3" t="str">
        <x:v>Official brand</x:v>
      </x:c>
      <x:c r="R110" s="3" t="str">
        <x:v>Allies of Skin</x:v>
      </x:c>
      <x:c r="S110" s="13" t="str">
        <x:v>2026-10-20 15:22:00</x:v>
      </x:c>
      <x:c r="T110" s="3" t="str">
        <x:v>US site Single Purchase USD188 checked; selected 1fl oz. The 15% subscription price USD159.80 is excluded. Native screenshot retained. Market: US</x:v>
      </x:c>
      <x:c r="U110" s="3" t="str">
        <x:v>Native selected/default standard size 1fl oz; current PDP describes GF Advanced Lifting Serum as 30ml in its matching duo description. Excludes 0.2fl oz deluxe, 0.5fl oz and 1.7fl oz. Single Purchase radio checked.</x:v>
      </x:c>
      <x:c r="V110" s="3"/>
      <x:c r="W110" s="3" t="str">
        <x:v>https://us.allies.shop/products/multi-peptides-gf-advanced-lifting-serum</x:v>
      </x:c>
    </x:row>
    <x:row r="111" ht="78" customHeight="1">
      <x:c r="A111" s="3" t="str">
        <x:v>C051</x:v>
      </x:c>
      <x:c r="B111" s="3" t="str">
        <x:v>AMPLE:N</x:v>
      </x:c>
      <x:c r="C111" s="3" t="str">
        <x:v>Hyper Shot Peptide Ampoule</x:v>
      </x:c>
      <x:c r="D111" s="3" t="str">
        <x:v>serum</x:v>
      </x:c>
      <x:c r="E111" s="11" t="n">
        <x:v>14.32</x:v>
      </x:c>
      <x:c r="F111" s="11" t="n">
        <x:v>17.9</x:v>
      </x:c>
      <x:c r="G111" s="11" t="n">
        <x:v>14.32</x:v>
      </x:c>
      <x:c r="H111" s="3" t="n">
        <x:v>50</x:v>
      </x:c>
      <x:c r="I111" s="3" t="str">
        <x:v>mL</x:v>
      </x:c>
      <x:c r="J111" s="3" t="n">
        <x:v>50</x:v>
      </x:c>
      <x:c r="K111" s="3" t="str">
        <x:v>mL</x:v>
      </x:c>
      <x:c r="L111" s="3" t="str">
        <x:v>serum mL</x:v>
      </x:c>
      <x:c r="M111" s="11" t="n">
        <x:f>IF(AND(ISNUMBER(E111),E111&gt;0,ISNUMBER(J111),J111&gt;0),E111/J111*30,"")</x:f>
        <x:v>8.591999999999999</x:v>
      </x:c>
      <x:c r="N111" s="11" t="n">
        <x:f>IF(AND(ISNUMBER(F111),F111&gt;0,ISNUMBER(J111),J111&gt;0),F111/J111*30,"")</x:f>
        <x:v>10.74</x:v>
      </x:c>
      <x:c r="O111" s="11" t="str">
        <x:f>IF(AND(P111="in_stock",ISNUMBER(M111)),M111,"")</x:f>
      </x:c>
      <x:c r="P111" s="3" t="str">
        <x:v>unknown</x:v>
      </x:c>
      <x:c r="Q111" s="3" t="str">
        <x:v>US-facing retailer</x:v>
      </x:c>
      <x:c r="R111" s="3" t="str">
        <x:v>YesStyle</x:v>
      </x:c>
      <x:c r="S111" s="13" t="str">
        <x:v>2026-10-20 16:02:11.423000</x:v>
      </x:c>
      <x:c r="T111" s="3" t="str">
        <x:v>Normal public UI with Shipping to United States shows US$14.32 current and US$17.90 reference for 50mL; observation2026-10-20T16:02:11.423Z. No coupon/subscription. Anonymous Pakistan-USD HTML offer explicitly superseded. Market: US-facing YesStyle retailer, United States explicitly selected in normal public UI and USD offer verified. Overseas seller/fulfillment; no domestic inventory or landed-total inference.</x:v>
      </x:c>
      <x:c r="U111" s="3" t="str">
        <x:v>Single standard size matched by product title/options and visible US purchase offer; alternate sizes, refills and bundles excluded.</x:v>
      </x:c>
      <x:c r="V111" s="3"/>
      <x:c r="W111" s="3" t="str">
        <x:v>https://www.yesstyle.com/en/ample-n-hyper-shot-peptide-ampoule-50ml/info.html/pid.1137347950</x:v>
      </x:c>
    </x:row>
    <x:row r="112" ht="78" customHeight="1">
      <x:c r="A112" s="3" t="str">
        <x:v>C053</x:v>
      </x:c>
      <x:c r="B112" s="3" t="str">
        <x:v>AMPLE:N</x:v>
      </x:c>
      <x:c r="C112" s="3" t="str">
        <x:v>Peptide Shot Ampoule</x:v>
      </x:c>
      <x:c r="D112" s="3" t="str">
        <x:v>serum</x:v>
      </x:c>
      <x:c r="E112" s="11" t="n">
        <x:v>11.19</x:v>
      </x:c>
      <x:c r="F112" s="11" t="n">
        <x:v>13.99</x:v>
      </x:c>
      <x:c r="G112" s="11" t="n">
        <x:v>11.19</x:v>
      </x:c>
      <x:c r="H112" s="3" t="n">
        <x:v>30</x:v>
      </x:c>
      <x:c r="I112" s="3" t="str">
        <x:v>mL</x:v>
      </x:c>
      <x:c r="J112" s="3" t="n">
        <x:v>30</x:v>
      </x:c>
      <x:c r="K112" s="3" t="str">
        <x:v>mL</x:v>
      </x:c>
      <x:c r="L112" s="3" t="str">
        <x:v>serum mL</x:v>
      </x:c>
      <x:c r="M112" s="11" t="n">
        <x:f>IF(AND(ISNUMBER(E112),E112&gt;0,ISNUMBER(J112),J112&gt;0),E112/J112*30,"")</x:f>
        <x:v>11.19</x:v>
      </x:c>
      <x:c r="N112" s="11" t="n">
        <x:f>IF(AND(ISNUMBER(F112),F112&gt;0,ISNUMBER(J112),J112&gt;0),F112/J112*30,"")</x:f>
        <x:v>13.99</x:v>
      </x:c>
      <x:c r="O112" s="11" t="str">
        <x:f>IF(AND(P112="in_stock",ISNUMBER(M112)),M112,"")</x:f>
      </x:c>
      <x:c r="P112" s="3" t="str">
        <x:v>unknown</x:v>
      </x:c>
      <x:c r="Q112" s="3" t="str">
        <x:v>US-facing retailer</x:v>
      </x:c>
      <x:c r="R112" s="3" t="str">
        <x:v>YesStyle</x:v>
      </x:c>
      <x:c r="S112" s="13" t="str">
        <x:v>2026-10-20 16:03:02.225000</x:v>
      </x:c>
      <x:c r="T112" s="3" t="str">
        <x:v>Normal public UI with Shipping to United States shows US$11.19 current and US$13.99 reference for 30mL; observation2026-10-20T16:03:02.225Z. No coupon/subscription. Anonymous Pakistan-USD HTML offer explicitly superseded. Market: US-facing YesStyle retailer, United States explicitly selected in normal public UI and USD offer verified. Overseas seller/fulfillment; no domestic inventory or landed-total inference.</x:v>
      </x:c>
      <x:c r="U112" s="3" t="str">
        <x:v>Single standard size matched by product title/options and visible US purchase offer; alternate sizes, refills and bundles excluded.</x:v>
      </x:c>
      <x:c r="V112" s="3"/>
      <x:c r="W112" s="3" t="str">
        <x:v>https://www.yesstyle.com/en/ample-n-peptide-shot-ampoule-30ml/info.html/pid.1136721312</x:v>
      </x:c>
    </x:row>
    <x:row r="113" ht="78" customHeight="1">
      <x:c r="A113" s="3" t="str">
        <x:v>C052</x:v>
      </x:c>
      <x:c r="B113" s="3" t="str">
        <x:v>AMPLE:N</x:v>
      </x:c>
      <x:c r="C113" s="3" t="str">
        <x:v>Peptide Shot Ampoule 2X</x:v>
      </x:c>
      <x:c r="D113" s="3" t="str">
        <x:v>serum</x:v>
      </x:c>
      <x:c r="E113" s="11" t="n">
        <x:v>12.74</x:v>
      </x:c>
      <x:c r="F113" s="11" t="n">
        <x:v>14.99</x:v>
      </x:c>
      <x:c r="G113" s="11" t="n">
        <x:v>12.74</x:v>
      </x:c>
      <x:c r="H113" s="3" t="n">
        <x:v>30</x:v>
      </x:c>
      <x:c r="I113" s="3" t="str">
        <x:v>mL</x:v>
      </x:c>
      <x:c r="J113" s="3" t="n">
        <x:v>30</x:v>
      </x:c>
      <x:c r="K113" s="3" t="str">
        <x:v>mL</x:v>
      </x:c>
      <x:c r="L113" s="3" t="str">
        <x:v>serum mL</x:v>
      </x:c>
      <x:c r="M113" s="11" t="n">
        <x:f>IF(AND(ISNUMBER(E113),E113&gt;0,ISNUMBER(J113),J113&gt;0),E113/J113*30,"")</x:f>
        <x:v>12.74</x:v>
      </x:c>
      <x:c r="N113" s="11" t="n">
        <x:f>IF(AND(ISNUMBER(F113),F113&gt;0,ISNUMBER(J113),J113&gt;0),F113/J113*30,"")</x:f>
        <x:v>14.99</x:v>
      </x:c>
      <x:c r="O113" s="11" t="str">
        <x:f>IF(AND(P113="in_stock",ISNUMBER(M113)),M113,"")</x:f>
      </x:c>
      <x:c r="P113" s="3" t="str">
        <x:v>unknown</x:v>
      </x:c>
      <x:c r="Q113" s="3" t="str">
        <x:v>US-facing retailer</x:v>
      </x:c>
      <x:c r="R113" s="3" t="str">
        <x:v>YesStyle</x:v>
      </x:c>
      <x:c r="S113" s="13" t="str">
        <x:v>2026-10-20 16:02:55.002000</x:v>
      </x:c>
      <x:c r="T113" s="3" t="str">
        <x:v>Normal public UI with Shipping to United States shows US$12.74 current and US$14.99 reference for 30mL; observation2026-10-20T16:02:55.003Z. No coupon/subscription. Anonymous Pakistan-USD HTML offer explicitly superseded. Market: US-facing YesStyle retailer, United States explicitly selected in normal public UI and USD offer verified. Overseas seller/fulfillment; no domestic inventory or landed-total inference.</x:v>
      </x:c>
      <x:c r="U113" s="3" t="str">
        <x:v>Single standard size matched by product title/options and visible US purchase offer; alternate sizes, refills and bundles excluded.</x:v>
      </x:c>
      <x:c r="V113" s="3"/>
      <x:c r="W113" s="3" t="str">
        <x:v>https://www.yesstyle.com/en/ample-n-peptide-shot-ampoule-2x-30ml/info.html/pid.1120093069</x:v>
      </x:c>
    </x:row>
    <x:row r="114" ht="65" customHeight="1">
      <x:c r="A114" s="3" t="str">
        <x:v>A024</x:v>
      </x:c>
      <x:c r="B114" s="3" t="str">
        <x:v>Andalou Naturals</x:v>
      </x:c>
      <x:c r="C114" s="3" t="str">
        <x:v>Age Defying Fruit Stem Cell Revitalize Serum</x:v>
      </x:c>
      <x:c r="D114" s="3" t="str">
        <x:v>serum</x:v>
      </x:c>
      <x:c r="E114" s="11" t="n">
        <x:v>28.99</x:v>
      </x:c>
      <x:c r="F114" s="11" t="n">
        <x:v>28.99</x:v>
      </x:c>
      <x:c r="G114" s="3"/>
      <x:c r="H114" s="3" t="n">
        <x:v>1.1</x:v>
      </x:c>
      <x:c r="I114" s="3" t="str">
        <x:v>US_fl_oz</x:v>
      </x:c>
      <x:c r="J114" s="3" t="n">
        <x:v>32.530882518750005</x:v>
      </x:c>
      <x:c r="K114" s="3" t="str">
        <x:v>mL</x:v>
      </x:c>
      <x:c r="L114" s="3" t="str">
        <x:v>serum mL</x:v>
      </x:c>
      <x:c r="M114" s="11" t="n">
        <x:f>IF(AND(ISNUMBER(E114),E114&gt;0,ISNUMBER(J114),J114&gt;0),E114/J114*30,"")</x:f>
        <x:v>26.73459594890259</x:v>
      </x:c>
      <x:c r="N114" s="11" t="n">
        <x:f>IF(AND(ISNUMBER(F114),F114&gt;0,ISNUMBER(J114),J114&gt;0),F114/J114*30,"")</x:f>
        <x:v>26.73459594890259</x:v>
      </x:c>
      <x:c r="O114" s="11" t="n">
        <x:f>IF(AND(P114="in_stock",ISNUMBER(M114)),M114,"")</x:f>
        <x:v>26.73459594890259</x:v>
      </x:c>
      <x:c r="P114" s="3" t="str">
        <x:v>in_stock</x:v>
      </x:c>
      <x:c r="Q114" s="3" t="str">
        <x:v>Official brand</x:v>
      </x:c>
      <x:c r="R114" s="3" t="str">
        <x:v>Andalou Naturals</x:v>
      </x:c>
      <x:c r="S114" s="13" t="str">
        <x:v>2026-10-20 15:40:55.650000</x:v>
      </x:c>
      <x:c r="T114" s="3" t="str">
        <x:v>Current public product page and product-specific official public feed variant32698523385904 advertiseUSD28.99; referenceUSD28.99. Pack quantity 1.1 US_fl_oz; no coupon/subscription basis. Market: Official US-facing product page; matching public USD offer and US shipping/store context reviewed.</x:v>
      </x:c>
      <x:c r="U114" s="3" t="str">
        <x:v>Standard single formulation; variant32698523385904, Default Title. Quantity from product details; variant feed price matched to same product. Coupons and subscription prices excluded.</x:v>
      </x:c>
      <x:c r="V114" s="3"/>
      <x:c r="W114" s="3" t="str">
        <x:v>https://andalou.com/products/age-defying-fruit-stem-cell-revitalize-serum</x:v>
      </x:c>
    </x:row>
    <x:row r="115" ht="65" customHeight="1">
      <x:c r="A115" s="3" t="str">
        <x:v>A023</x:v>
      </x:c>
      <x:c r="B115" s="3" t="str">
        <x:v>Andalou Naturals</x:v>
      </x:c>
      <x:c r="C115" s="3" t="str">
        <x:v>Deep Hydration Life Boosting Serum</x:v>
      </x:c>
      <x:c r="D115" s="3" t="str">
        <x:v>serum</x:v>
      </x:c>
      <x:c r="E115" s="11" t="n">
        <x:v>29.99</x:v>
      </x:c>
      <x:c r="F115" s="11" t="n">
        <x:v>29.99</x:v>
      </x:c>
      <x:c r="G115" s="3"/>
      <x:c r="H115" s="3" t="n">
        <x:v>1</x:v>
      </x:c>
      <x:c r="I115" s="3" t="str">
        <x:v>US_fl_oz</x:v>
      </x:c>
      <x:c r="J115" s="3" t="n">
        <x:v>29.5735295625</x:v>
      </x:c>
      <x:c r="K115" s="3" t="str">
        <x:v>mL</x:v>
      </x:c>
      <x:c r="L115" s="3" t="str">
        <x:v>serum mL</x:v>
      </x:c>
      <x:c r="M115" s="11" t="n">
        <x:f>IF(AND(ISNUMBER(E115),E115&gt;0,ISNUMBER(J115),J115&gt;0),E115/J115*30,"")</x:f>
        <x:v>30.422476224848143</x:v>
      </x:c>
      <x:c r="N115" s="11" t="n">
        <x:f>IF(AND(ISNUMBER(F115),F115&gt;0,ISNUMBER(J115),J115&gt;0),F115/J115*30,"")</x:f>
        <x:v>30.422476224848143</x:v>
      </x:c>
      <x:c r="O115" s="11" t="n">
        <x:f>IF(AND(P115="in_stock",ISNUMBER(M115)),M115,"")</x:f>
        <x:v>30.422476224848143</x:v>
      </x:c>
      <x:c r="P115" s="3" t="str">
        <x:v>in_stock</x:v>
      </x:c>
      <x:c r="Q115" s="3" t="str">
        <x:v>Official brand</x:v>
      </x:c>
      <x:c r="R115" s="3" t="str">
        <x:v>Andalou Naturals</x:v>
      </x:c>
      <x:c r="S115" s="13" t="str">
        <x:v>2026-10-20 15:41:17.819000</x:v>
      </x:c>
      <x:c r="T115" s="3" t="str">
        <x:v>Current public product page and product-specific official public feed variant39581613719600 advertiseUSD29.99; referenceUSD29.99. Pack quantity 1 US_fl_oz; no coupon/subscription basis. Market: Official US-facing product page; matching public USD offer and US shipping/store context reviewed.</x:v>
      </x:c>
      <x:c r="U115" s="3" t="str">
        <x:v>Standard single formulation; variant39581613719600, Default Title. Quantity from product details; variant feed price matched to same product. Coupons and subscription prices excluded.</x:v>
      </x:c>
      <x:c r="V115" s="3"/>
      <x:c r="W115" s="3" t="str">
        <x:v>https://andalou.com/products/deep-hydration-life-boosting-serum</x:v>
      </x:c>
    </x:row>
    <x:row r="116" ht="78" customHeight="1">
      <x:c r="A116" s="3" t="str">
        <x:v>C047</x:v>
      </x:c>
      <x:c r="B116" s="3" t="str">
        <x:v>APLB</x:v>
      </x:c>
      <x:c r="C116" s="3" t="str">
        <x:v>Azelaic Acid Peptide Ampoule Serum</x:v>
      </x:c>
      <x:c r="D116" s="3" t="str">
        <x:v>serum</x:v>
      </x:c>
      <x:c r="E116" s="11" t="n">
        <x:v>9.8</x:v>
      </x:c>
      <x:c r="F116" s="11" t="n">
        <x:v>16.61</x:v>
      </x:c>
      <x:c r="G116" s="11" t="n">
        <x:v>9.8</x:v>
      </x:c>
      <x:c r="H116" s="3" t="n">
        <x:v>40</x:v>
      </x:c>
      <x:c r="I116" s="3" t="str">
        <x:v>mL</x:v>
      </x:c>
      <x:c r="J116" s="3" t="n">
        <x:v>40</x:v>
      </x:c>
      <x:c r="K116" s="3" t="str">
        <x:v>mL</x:v>
      </x:c>
      <x:c r="L116" s="3" t="str">
        <x:v>serum mL</x:v>
      </x:c>
      <x:c r="M116" s="11" t="n">
        <x:f>IF(AND(ISNUMBER(E116),E116&gt;0,ISNUMBER(J116),J116&gt;0),E116/J116*30,"")</x:f>
        <x:v>7.3500000000000005</x:v>
      </x:c>
      <x:c r="N116" s="11" t="n">
        <x:f>IF(AND(ISNUMBER(F116),F116&gt;0,ISNUMBER(J116),J116&gt;0),F116/J116*30,"")</x:f>
        <x:v>12.4575</x:v>
      </x:c>
      <x:c r="O116" s="11" t="str">
        <x:f>IF(AND(P116="in_stock",ISNUMBER(M116)),M116,"")</x:f>
      </x:c>
      <x:c r="P116" s="3" t="str">
        <x:v>unknown</x:v>
      </x:c>
      <x:c r="Q116" s="3" t="str">
        <x:v>US-facing retailer</x:v>
      </x:c>
      <x:c r="R116" s="3" t="str">
        <x:v>YesStyle</x:v>
      </x:c>
      <x:c r="S116" s="13" t="str">
        <x:v>2026-10-20 16:01:04.473000</x:v>
      </x:c>
      <x:c r="T116" s="3" t="str">
        <x:v>Normal public UI with Shipping to United States shows US$9.80 current and US$16.61 reference for 40mL; observation2026-10-20T16:01:04.473Z. No coupon/subscription. Anonymous Pakistan-USD HTML offer explicitly superseded. Market: US-facing YesStyle retailer, United States explicitly selected in normal public UI and USD offer verified. Overseas seller/fulfillment; no domestic inventory or landed-total inference.</x:v>
      </x:c>
      <x:c r="U116" s="3" t="str">
        <x:v>Single standard size matched by product title/options and visible US purchase offer; alternate sizes, refills and bundles excluded.</x:v>
      </x:c>
      <x:c r="V116" s="3"/>
      <x:c r="W116" s="3" t="str">
        <x:v>https://www.yesstyle.com/en/aplb-s%C3%A9rum-facial-azelaic/info.html/pid.1130147911</x:v>
      </x:c>
    </x:row>
    <x:row r="117" ht="78" customHeight="1">
      <x:c r="A117" s="3" t="str">
        <x:v>C049</x:v>
      </x:c>
      <x:c r="B117" s="3" t="str">
        <x:v>APLB</x:v>
      </x:c>
      <x:c r="C117" s="3" t="str">
        <x:v>Collagen EGF Peptide Ampoule Serum</x:v>
      </x:c>
      <x:c r="D117" s="3" t="str">
        <x:v>serum</x:v>
      </x:c>
      <x:c r="E117" s="11" t="n">
        <x:v>9.8</x:v>
      </x:c>
      <x:c r="F117" s="11" t="n">
        <x:v>16.61</x:v>
      </x:c>
      <x:c r="G117" s="11" t="n">
        <x:v>9.8</x:v>
      </x:c>
      <x:c r="H117" s="3" t="n">
        <x:v>40</x:v>
      </x:c>
      <x:c r="I117" s="3" t="str">
        <x:v>mL</x:v>
      </x:c>
      <x:c r="J117" s="3" t="n">
        <x:v>40</x:v>
      </x:c>
      <x:c r="K117" s="3" t="str">
        <x:v>mL</x:v>
      </x:c>
      <x:c r="L117" s="3" t="str">
        <x:v>serum mL</x:v>
      </x:c>
      <x:c r="M117" s="11" t="n">
        <x:f>IF(AND(ISNUMBER(E117),E117&gt;0,ISNUMBER(J117),J117&gt;0),E117/J117*30,"")</x:f>
        <x:v>7.3500000000000005</x:v>
      </x:c>
      <x:c r="N117" s="11" t="n">
        <x:f>IF(AND(ISNUMBER(F117),F117&gt;0,ISNUMBER(J117),J117&gt;0),F117/J117*30,"")</x:f>
        <x:v>12.4575</x:v>
      </x:c>
      <x:c r="O117" s="11" t="str">
        <x:f>IF(AND(P117="in_stock",ISNUMBER(M117)),M117,"")</x:f>
      </x:c>
      <x:c r="P117" s="3" t="str">
        <x:v>unknown</x:v>
      </x:c>
      <x:c r="Q117" s="3" t="str">
        <x:v>US-facing retailer</x:v>
      </x:c>
      <x:c r="R117" s="3" t="str">
        <x:v>YesStyle</x:v>
      </x:c>
      <x:c r="S117" s="13" t="str">
        <x:v>2026-10-20 16:01:22.420000</x:v>
      </x:c>
      <x:c r="T117" s="3" t="str">
        <x:v>Normal public UI with Shipping to United States shows US$9.80 current and US$16.61 reference for 40mL; observation2026-10-20T16:01:22.420Z. No coupon/subscription. Anonymous Pakistan-USD HTML offer explicitly superseded. Market: US-facing YesStyle retailer, United States explicitly selected in normal public UI and USD offer verified. Overseas seller/fulfillment; no domestic inventory or landed-total inference.</x:v>
      </x:c>
      <x:c r="U117" s="3" t="str">
        <x:v>Single standard size matched by product title/options and visible US purchase offer; alternate sizes, refills and bundles excluded.</x:v>
      </x:c>
      <x:c r="V117" s="3"/>
      <x:c r="W117" s="3" t="str">
        <x:v>https://www.yesstyle.com/en/aplb-collagen-egf-peptide-ampoule-serum-40ml/info.html/pid.1125409756</x:v>
      </x:c>
    </x:row>
    <x:row r="118" ht="39" customHeight="1">
      <x:c r="A118" s="3" t="str">
        <x:v>B008</x:v>
      </x:c>
      <x:c r="B118" s="3" t="str">
        <x:v>Biossance</x:v>
      </x:c>
      <x:c r="C118" s="3" t="str">
        <x:v>Squalane + Copper Peptide Rapid Plumping Serum</x:v>
      </x:c>
      <x:c r="D118" s="3" t="str">
        <x:v>serum</x:v>
      </x:c>
      <x:c r="E118" s="11" t="n">
        <x:v>69</x:v>
      </x:c>
      <x:c r="F118" s="11" t="n">
        <x:v>69</x:v>
      </x:c>
      <x:c r="G118" s="3"/>
      <x:c r="H118" s="3" t="n">
        <x:v>50</x:v>
      </x:c>
      <x:c r="I118" s="3" t="str">
        <x:v>mL</x:v>
      </x:c>
      <x:c r="J118" s="3" t="n">
        <x:v>50</x:v>
      </x:c>
      <x:c r="K118" s="3" t="str">
        <x:v>mL</x:v>
      </x:c>
      <x:c r="L118" s="3" t="str">
        <x:v>serum mL</x:v>
      </x:c>
      <x:c r="M118" s="11" t="n">
        <x:f>IF(AND(ISNUMBER(E118),E118&gt;0,ISNUMBER(J118),J118&gt;0),E118/J118*30,"")</x:f>
        <x:v>41.4</x:v>
      </x:c>
      <x:c r="N118" s="11" t="n">
        <x:f>IF(AND(ISNUMBER(F118),F118&gt;0,ISNUMBER(J118),J118&gt;0),F118/J118*30,"")</x:f>
        <x:v>41.4</x:v>
      </x:c>
      <x:c r="O118" s="11" t="n">
        <x:f>IF(AND(P118="in_stock",ISNUMBER(M118)),M118,"")</x:f>
        <x:v>41.4</x:v>
      </x:c>
      <x:c r="P118" s="3" t="str">
        <x:v>in_stock</x:v>
      </x:c>
      <x:c r="Q118" s="3" t="str">
        <x:v>Official brand</x:v>
      </x:c>
      <x:c r="R118" s="3" t="str">
        <x:v>Biossance</x:v>
      </x:c>
      <x:c r="S118" s="13" t="str">
        <x:v>2026-10-20 15:41:11</x:v>
      </x:c>
      <x:c r="T118" s="3" t="str">
        <x:v>USD69 Full Size50ml on PDP. Jumbo80mL excluded. Market: Official US-facing brand page; USD prices and US shipping context.</x:v>
      </x:c>
      <x:c r="U118" s="3" t="str">
        <x:v>USD69 Full Size50ml on PDP. Jumbo80mL excluded.</x:v>
      </x:c>
      <x:c r="V118" s="3"/>
      <x:c r="W118" s="3" t="str">
        <x:v>https://www.biossance.com/p/squalane-and-copper-peptide-rapid-plumping-serum/13643574/</x:v>
      </x:c>
    </x:row>
    <x:row r="119" ht="65" customHeight="1">
      <x:c r="A119" s="3" t="str">
        <x:v>A005</x:v>
      </x:c>
      <x:c r="B119" s="3" t="str">
        <x:v>BYOMA</x:v>
      </x:c>
      <x:c r="C119" s="3" t="str">
        <x:v>Phyto-Mucin Glow Serum</x:v>
      </x:c>
      <x:c r="D119" s="3" t="str">
        <x:v>serum</x:v>
      </x:c>
      <x:c r="E119" s="11" t="n">
        <x:v>15.99</x:v>
      </x:c>
      <x:c r="F119" s="11" t="n">
        <x:v>15.99</x:v>
      </x:c>
      <x:c r="G119" s="3"/>
      <x:c r="H119" s="3" t="n">
        <x:v>40</x:v>
      </x:c>
      <x:c r="I119" s="3" t="str">
        <x:v>mL</x:v>
      </x:c>
      <x:c r="J119" s="3" t="n">
        <x:v>40</x:v>
      </x:c>
      <x:c r="K119" s="3" t="str">
        <x:v>mL</x:v>
      </x:c>
      <x:c r="L119" s="3" t="str">
        <x:v>serum mL</x:v>
      </x:c>
      <x:c r="M119" s="11" t="n">
        <x:f>IF(AND(ISNUMBER(E119),E119&gt;0,ISNUMBER(J119),J119&gt;0),E119/J119*30,"")</x:f>
        <x:v>11.9925</x:v>
      </x:c>
      <x:c r="N119" s="11" t="n">
        <x:f>IF(AND(ISNUMBER(F119),F119&gt;0,ISNUMBER(J119),J119&gt;0),F119/J119*30,"")</x:f>
        <x:v>11.9925</x:v>
      </x:c>
      <x:c r="O119" s="11" t="n">
        <x:f>IF(AND(P119="in_stock",ISNUMBER(M119)),M119,"")</x:f>
        <x:v>11.9925</x:v>
      </x:c>
      <x:c r="P119" s="3" t="str">
        <x:v>in_stock</x:v>
      </x:c>
      <x:c r="Q119" s="3" t="str">
        <x:v>Official brand</x:v>
      </x:c>
      <x:c r="R119" s="3" t="str">
        <x:v>BYOMA</x:v>
      </x:c>
      <x:c r="S119" s="13" t="str">
        <x:v>2026-10-20 15:40:10.498000</x:v>
      </x:c>
      <x:c r="T119" s="3" t="str">
        <x:v>Current public product page and product-specific official public feed variant49683874677078 advertiseUSD15.99; referenceUSD15.99. Pack quantity 40 mL; no coupon/subscription basis. Market: Official US-facing product page; matching public USD offer and US shipping/store context reviewed.</x:v>
      </x:c>
      <x:c r="U119" s="3" t="str">
        <x:v>Standard single formulation; variant49683874677078, Default Title. Quantity from product details; variant feed price matched to same product. Coupons and subscription prices excluded.</x:v>
      </x:c>
      <x:c r="V119" s="3"/>
      <x:c r="W119" s="3" t="str">
        <x:v>https://byoma.com/products/phyto-mucin-glow-serum</x:v>
      </x:c>
    </x:row>
    <x:row r="120" ht="39" customHeight="1">
      <x:c r="A120" s="3" t="str">
        <x:v>B049</x:v>
      </x:c>
      <x:c r="B120" s="3" t="str">
        <x:v>Charlotte Tilbury</x:v>
      </x:c>
      <x:c r="C120" s="3" t="str">
        <x:v>Charlotte's Magic Serum Crystal Elixir</x:v>
      </x:c>
      <x:c r="D120" s="3" t="str">
        <x:v>serum</x:v>
      </x:c>
      <x:c r="E120" s="11" t="n">
        <x:v>85</x:v>
      </x:c>
      <x:c r="F120" s="11" t="n">
        <x:v>85</x:v>
      </x:c>
      <x:c r="G120" s="3"/>
      <x:c r="H120" s="3" t="n">
        <x:v>30</x:v>
      </x:c>
      <x:c r="I120" s="3" t="str">
        <x:v>mL</x:v>
      </x:c>
      <x:c r="J120" s="3" t="n">
        <x:v>30</x:v>
      </x:c>
      <x:c r="K120" s="3" t="str">
        <x:v>mL</x:v>
      </x:c>
      <x:c r="L120" s="3" t="str">
        <x:v>serum mL</x:v>
      </x:c>
      <x:c r="M120" s="11" t="n">
        <x:f>IF(AND(ISNUMBER(E120),E120&gt;0,ISNUMBER(J120),J120&gt;0),E120/J120*30,"")</x:f>
        <x:v>85</x:v>
      </x:c>
      <x:c r="N120" s="11" t="n">
        <x:f>IF(AND(ISNUMBER(F120),F120&gt;0,ISNUMBER(J120),J120&gt;0),F120/J120*30,"")</x:f>
        <x:v>85</x:v>
      </x:c>
      <x:c r="O120" s="11" t="n">
        <x:f>IF(AND(P120="in_stock",ISNUMBER(M120)),M120,"")</x:f>
        <x:v>85</x:v>
      </x:c>
      <x:c r="P120" s="3" t="str">
        <x:v>in_stock</x:v>
      </x:c>
      <x:c r="Q120" s="3" t="str">
        <x:v>Official brand</x:v>
      </x:c>
      <x:c r="R120" s="3" t="str">
        <x:v>Charlotte Tilbury</x:v>
      </x:c>
      <x:c r="S120" s="13" t="str">
        <x:v>2026-10-20 15:58:42</x:v>
      </x:c>
      <x:c r="T120" s="3" t="str">
        <x:v>Native USselected30mL USD85; matching AddtoBag enabled, subscription excluded. Market: Official US storefront; USD, US shipping or country selector.</x:v>
      </x:c>
      <x:c r="U120" s="3" t="str">
        <x:v>Native USselected30mL USD85; matching AddtoBag enabled, subscription excluded.</x:v>
      </x:c>
      <x:c r="V120" s="3"/>
      <x:c r="W120" s="3" t="str">
        <x:v>https://www.charlottetilbury.com/us/product/charlottes-magic-serum-crystal-elixir</x:v>
      </x:c>
    </x:row>
    <x:row r="121" ht="52" customHeight="1">
      <x:c r="A121" s="3" t="str">
        <x:v>C015</x:v>
      </x:c>
      <x:c r="B121" s="3" t="str">
        <x:v>COSRX</x:v>
      </x:c>
      <x:c r="C121" s="3" t="str">
        <x:v>The 6 Peptide Skin Booster Serum</x:v>
      </x:c>
      <x:c r="D121" s="3" t="str">
        <x:v>serum</x:v>
      </x:c>
      <x:c r="E121" s="11" t="n">
        <x:v>25</x:v>
      </x:c>
      <x:c r="F121" s="11" t="n">
        <x:v>25</x:v>
      </x:c>
      <x:c r="G121" s="3"/>
      <x:c r="H121" s="3" t="n">
        <x:v>150</x:v>
      </x:c>
      <x:c r="I121" s="3" t="str">
        <x:v>mL</x:v>
      </x:c>
      <x:c r="J121" s="3" t="n">
        <x:v>150</x:v>
      </x:c>
      <x:c r="K121" s="3" t="str">
        <x:v>mL</x:v>
      </x:c>
      <x:c r="L121" s="3" t="str">
        <x:v>serum mL</x:v>
      </x:c>
      <x:c r="M121" s="11" t="n">
        <x:f>IF(AND(ISNUMBER(E121),E121&gt;0,ISNUMBER(J121),J121&gt;0),E121/J121*30,"")</x:f>
        <x:v>5</x:v>
      </x:c>
      <x:c r="N121" s="11" t="n">
        <x:f>IF(AND(ISNUMBER(F121),F121&gt;0,ISNUMBER(J121),J121&gt;0),F121/J121*30,"")</x:f>
        <x:v>5</x:v>
      </x:c>
      <x:c r="O121" s="11" t="n">
        <x:f>IF(AND(P121="in_stock",ISNUMBER(M121)),M121,"")</x:f>
        <x:v>5</x:v>
      </x:c>
      <x:c r="P121" s="3" t="str">
        <x:v>in_stock</x:v>
      </x:c>
      <x:c r="Q121" s="3" t="str">
        <x:v>Official brand</x:v>
      </x:c>
      <x:c r="R121" s="3" t="str">
        <x:v>COSRX</x:v>
      </x:c>
      <x:c r="S121" s="13" t="str">
        <x:v>2026-10-20 15:44:12.283000</x:v>
      </x:c>
      <x:c r="T121" s="3" t="str">
        <x:v>25 USD paired with stated size in product section and/or selected public variant offer; excludes subscriptions/codes. Market: Official global USD store; official shipping policy explicitly lists United States among deliverable countries.</x:v>
      </x:c>
      <x:c r="U121" s="3" t="str">
        <x:v>Single150mL default variant52315200258264; URL contains bundle but current page offers single, duo and trio. Single offer$25 retained; bundles excluded.</x:v>
      </x:c>
      <x:c r="V121" s="3"/>
      <x:c r="W121" s="3" t="str">
        <x:v>https://www.cosrx.com/collections/peptide/products/the-6-peptide-skin-booster-serum-bundle</x:v>
      </x:c>
    </x:row>
    <x:row r="122" ht="52" customHeight="1">
      <x:c r="A122" s="3" t="str">
        <x:v>P03</x:v>
      </x:c>
      <x:c r="B122" s="3" t="str">
        <x:v>COSRX</x:v>
      </x:c>
      <x:c r="C122" s="3" t="str">
        <x:v>The Blue Peptide Bakuchiol Plump Glow Serum</x:v>
      </x:c>
      <x:c r="D122" s="3" t="str">
        <x:v>serum</x:v>
      </x:c>
      <x:c r="E122" s="11" t="n">
        <x:v>27</x:v>
      </x:c>
      <x:c r="F122" s="11" t="n">
        <x:v>27</x:v>
      </x:c>
      <x:c r="G122" s="3"/>
      <x:c r="H122" s="3" t="n">
        <x:v>50</x:v>
      </x:c>
      <x:c r="I122" s="3" t="str">
        <x:v>mL</x:v>
      </x:c>
      <x:c r="J122" s="3" t="n">
        <x:v>50</x:v>
      </x:c>
      <x:c r="K122" s="3" t="str">
        <x:v>mL</x:v>
      </x:c>
      <x:c r="L122" s="3" t="str">
        <x:v>serum mL</x:v>
      </x:c>
      <x:c r="M122" s="11" t="n">
        <x:f>IF(AND(ISNUMBER(E122),E122&gt;0,ISNUMBER(J122),J122&gt;0),E122/J122*30,"")</x:f>
        <x:v>16.200000000000003</x:v>
      </x:c>
      <x:c r="N122" s="11" t="n">
        <x:f>IF(AND(ISNUMBER(F122),F122&gt;0,ISNUMBER(J122),J122&gt;0),F122/J122*30,"")</x:f>
        <x:v>16.200000000000003</x:v>
      </x:c>
      <x:c r="O122" s="11" t="n">
        <x:f>IF(AND(P122="in_stock",ISNUMBER(M122)),M122,"")</x:f>
        <x:v>16.200000000000003</x:v>
      </x:c>
      <x:c r="P122" s="3" t="str">
        <x:v>in_stock</x:v>
      </x:c>
      <x:c r="Q122" s="3" t="str">
        <x:v>Official brand</x:v>
      </x:c>
      <x:c r="R122" s="3" t="str">
        <x:v>COSRX</x:v>
      </x:c>
      <x:c r="S122" s="13" t="str">
        <x:v>2026-10-20 15:16:12</x:v>
      </x:c>
      <x:c r="T122" s="3" t="str">
        <x:v>Reader lines275-280 pairs50mL and USD27; public HTML Product offer SKU113021188 USD27 InStock, variant available=true/compare_at_price2700=price2700. Market: US-facing global official store, USD offer and US destination available</x:v>
      </x:c>
      <x:c r="U122" s="3" t="str">
        <x:v>Only Default Title variant; printed50mL /1.69fl oz. Variant51379921617112 USD27, compare_at_price also27 so no effective sale.</x:v>
      </x:c>
      <x:c r="V122" s="3"/>
      <x:c r="W122" s="3" t="str">
        <x:v>https://www.cosrx.com/products/cosrx-the-blue-peptide-bakuchiol-plump-glow-serum</x:v>
      </x:c>
    </x:row>
    <x:row r="123" ht="65" customHeight="1">
      <x:c r="A123" s="3" t="str">
        <x:v>A011</x:v>
      </x:c>
      <x:c r="B123" s="3" t="str">
        <x:v>DERMA E</x:v>
      </x:c>
      <x:c r="C123" s="3" t="str">
        <x:v>Advanced Peptides and Flora-Collagen™ Serum</x:v>
      </x:c>
      <x:c r="D123" s="3" t="str">
        <x:v>serum</x:v>
      </x:c>
      <x:c r="E123" s="11" t="n">
        <x:v>31.95</x:v>
      </x:c>
      <x:c r="F123" s="11" t="n">
        <x:v>31.95</x:v>
      </x:c>
      <x:c r="G123" s="3"/>
      <x:c r="H123" s="3" t="n">
        <x:v>50</x:v>
      </x:c>
      <x:c r="I123" s="3" t="str">
        <x:v>mL</x:v>
      </x:c>
      <x:c r="J123" s="3" t="n">
        <x:v>50</x:v>
      </x:c>
      <x:c r="K123" s="3" t="str">
        <x:v>mL</x:v>
      </x:c>
      <x:c r="L123" s="3" t="str">
        <x:v>serum mL</x:v>
      </x:c>
      <x:c r="M123" s="11" t="n">
        <x:f>IF(AND(ISNUMBER(E123),E123&gt;0,ISNUMBER(J123),J123&gt;0),E123/J123*30,"")</x:f>
        <x:v>19.17</x:v>
      </x:c>
      <x:c r="N123" s="11" t="n">
        <x:f>IF(AND(ISNUMBER(F123),F123&gt;0,ISNUMBER(J123),J123&gt;0),F123/J123*30,"")</x:f>
        <x:v>19.17</x:v>
      </x:c>
      <x:c r="O123" s="11" t="n">
        <x:f>IF(AND(P123="in_stock",ISNUMBER(M123)),M123,"")</x:f>
        <x:v>19.17</x:v>
      </x:c>
      <x:c r="P123" s="3" t="str">
        <x:v>in_stock</x:v>
      </x:c>
      <x:c r="Q123" s="3" t="str">
        <x:v>Official brand</x:v>
      </x:c>
      <x:c r="R123" s="3" t="str">
        <x:v>DERMA E</x:v>
      </x:c>
      <x:c r="S123" s="13" t="str">
        <x:v>2026-10-20 15:40:14.712000</x:v>
      </x:c>
      <x:c r="T123" s="3" t="str">
        <x:v>Current public product page and product-specific official public feed variant44579049373831 advertiseUSD31.95; referenceUSD31.95. Pack quantity 50 mL; no coupon/subscription basis. Market: Official US-facing product page; matching public USD offer and US shipping/store context reviewed.</x:v>
      </x:c>
      <x:c r="U123" s="3" t="str">
        <x:v>Standard single formulation; variant44579049373831, Default Title. Quantity from product details; variant feed price matched to same product. Coupons and subscription prices excluded. Current official linked package image visually inspected; printed metric used where legible.</x:v>
      </x:c>
      <x:c r="V123" s="3"/>
      <x:c r="W123" s="3" t="str">
        <x:v>https://dermae.com/products/advanced-peptides-and-flora-collagen-serum</x:v>
      </x:c>
    </x:row>
    <x:row r="124" ht="65" customHeight="1">
      <x:c r="A124" s="3" t="str">
        <x:v>A012</x:v>
      </x:c>
      <x:c r="B124" s="3" t="str">
        <x:v>DERMA E</x:v>
      </x:c>
      <x:c r="C124" s="3" t="str">
        <x:v>Anti-Wrinkle Retinol Night Treatment</x:v>
      </x:c>
      <x:c r="D124" s="3" t="str">
        <x:v>serum</x:v>
      </x:c>
      <x:c r="E124" s="11" t="n">
        <x:v>24.5</x:v>
      </x:c>
      <x:c r="F124" s="11" t="n">
        <x:v>24.5</x:v>
      </x:c>
      <x:c r="G124" s="3"/>
      <x:c r="H124" s="3" t="n">
        <x:v>30</x:v>
      </x:c>
      <x:c r="I124" s="3" t="str">
        <x:v>mL</x:v>
      </x:c>
      <x:c r="J124" s="3" t="n">
        <x:v>30</x:v>
      </x:c>
      <x:c r="K124" s="3" t="str">
        <x:v>mL</x:v>
      </x:c>
      <x:c r="L124" s="3" t="str">
        <x:v>serum mL</x:v>
      </x:c>
      <x:c r="M124" s="11" t="n">
        <x:f>IF(AND(ISNUMBER(E124),E124&gt;0,ISNUMBER(J124),J124&gt;0),E124/J124*30,"")</x:f>
        <x:v>24.5</x:v>
      </x:c>
      <x:c r="N124" s="11" t="n">
        <x:f>IF(AND(ISNUMBER(F124),F124&gt;0,ISNUMBER(J124),J124&gt;0),F124/J124*30,"")</x:f>
        <x:v>24.5</x:v>
      </x:c>
      <x:c r="O124" s="11" t="n">
        <x:f>IF(AND(P124="in_stock",ISNUMBER(M124)),M124,"")</x:f>
        <x:v>24.5</x:v>
      </x:c>
      <x:c r="P124" s="3" t="str">
        <x:v>in_stock</x:v>
      </x:c>
      <x:c r="Q124" s="3" t="str">
        <x:v>Official brand</x:v>
      </x:c>
      <x:c r="R124" s="3" t="str">
        <x:v>DERMA E</x:v>
      </x:c>
      <x:c r="S124" s="13" t="str">
        <x:v>2026-10-20 15:40:21.059000</x:v>
      </x:c>
      <x:c r="T124" s="3" t="str">
        <x:v>Current public product page and product-specific official public feed variant43664131653767 advertiseUSD24.50; referenceUSD24.50. Pack quantity 30 mL; no coupon/subscription basis. Market: Official US-facing product page; matching public USD offer and US shipping/store context reviewed.</x:v>
      </x:c>
      <x:c r="U124" s="3" t="str">
        <x:v>Standard single formulation; variant43664131653767, Default Title. Quantity from product details; variant feed price matched to same product. Coupons and subscription prices excluded. Current official linked package image visually inspected; printed metric used where legible.</x:v>
      </x:c>
      <x:c r="V124" s="3"/>
      <x:c r="W124" s="3" t="str">
        <x:v>https://dermae.com/products/anti-wrinkle-retinol-night-treatment</x:v>
      </x:c>
    </x:row>
    <x:row r="125" ht="52" customHeight="1">
      <x:c r="A125" s="3" t="str">
        <x:v>B030</x:v>
      </x:c>
      <x:c r="B125" s="3" t="str">
        <x:v>Dermalogica</x:v>
      </x:c>
      <x:c r="C125" s="3" t="str">
        <x:v>NeuroTouch Symmetry Serum</x:v>
      </x:c>
      <x:c r="D125" s="3" t="str">
        <x:v>serum</x:v>
      </x:c>
      <x:c r="E125" s="11" t="n">
        <x:v>138</x:v>
      </x:c>
      <x:c r="F125" s="11" t="n">
        <x:v>138</x:v>
      </x:c>
      <x:c r="G125" s="3"/>
      <x:c r="H125" s="3" t="n">
        <x:v>30</x:v>
      </x:c>
      <x:c r="I125" s="3" t="str">
        <x:v>mL</x:v>
      </x:c>
      <x:c r="J125" s="3" t="n">
        <x:v>30</x:v>
      </x:c>
      <x:c r="K125" s="3" t="str">
        <x:v>mL</x:v>
      </x:c>
      <x:c r="L125" s="3" t="str">
        <x:v>serum mL</x:v>
      </x:c>
      <x:c r="M125" s="11" t="n">
        <x:f>IF(AND(ISNUMBER(E125),E125&gt;0,ISNUMBER(J125),J125&gt;0),E125/J125*30,"")</x:f>
        <x:v>138</x:v>
      </x:c>
      <x:c r="N125" s="11" t="n">
        <x:f>IF(AND(ISNUMBER(F125),F125&gt;0,ISNUMBER(J125),J125&gt;0),F125/J125*30,"")</x:f>
        <x:v>138</x:v>
      </x:c>
      <x:c r="O125" s="11" t="n">
        <x:f>IF(AND(P125="in_stock",ISNUMBER(M125)),M125,"")</x:f>
        <x:v>138</x:v>
      </x:c>
      <x:c r="P125" s="3" t="str">
        <x:v>in_stock</x:v>
      </x:c>
      <x:c r="Q125" s="3" t="str">
        <x:v>Official brand</x:v>
      </x:c>
      <x:c r="R125" s="3" t="str">
        <x:v>Dermalogica</x:v>
      </x:c>
      <x:c r="S125" s="13" t="str">
        <x:v>2026-10-20 15:49:53</x:v>
      </x:c>
      <x:c r="T125" s="3" t="str">
        <x:v>Native USselected1.0oz USD138 enabledAddToCart;USD34.50 installment excluded. Root independently viewed matching linked official package printing 30mL; supersedes ambiguous oz. Market: Official US-facing storefront; USD and US shipping/country selector.</x:v>
      </x:c>
      <x:c r="U125" s="3" t="str">
        <x:v>Native USselected1.0oz USD138 enabledAddToCart;USD34.50 installment excluded. Root independently viewed matching linked official package printing 30mL; supersedes ambiguous oz.</x:v>
      </x:c>
      <x:c r="V125" s="3"/>
      <x:c r="W125" s="3" t="str">
        <x:v>https://www.dermalogica.com/products/neurotouch-symmetry-serum</x:v>
      </x:c>
    </x:row>
    <x:row r="126" ht="65" customHeight="1">
      <x:c r="A126" s="3" t="str">
        <x:v>B027</x:v>
      </x:c>
      <x:c r="B126" s="3" t="str">
        <x:v>Dermalogica</x:v>
      </x:c>
      <x:c r="C126" s="3" t="str">
        <x:v>Phyto-Nature Firming Serum</x:v>
      </x:c>
      <x:c r="D126" s="3" t="str">
        <x:v>serum</x:v>
      </x:c>
      <x:c r="E126" s="11" t="n">
        <x:v>168</x:v>
      </x:c>
      <x:c r="F126" s="11" t="n">
        <x:v>168</x:v>
      </x:c>
      <x:c r="G126" s="3"/>
      <x:c r="H126" s="3" t="n">
        <x:v>40</x:v>
      </x:c>
      <x:c r="I126" s="3" t="str">
        <x:v>mL</x:v>
      </x:c>
      <x:c r="J126" s="3" t="n">
        <x:v>40</x:v>
      </x:c>
      <x:c r="K126" s="3" t="str">
        <x:v>mL</x:v>
      </x:c>
      <x:c r="L126" s="3" t="str">
        <x:v>serum mL</x:v>
      </x:c>
      <x:c r="M126" s="11" t="n">
        <x:f>IF(AND(ISNUMBER(E126),E126&gt;0,ISNUMBER(J126),J126&gt;0),E126/J126*30,"")</x:f>
        <x:v>126</x:v>
      </x:c>
      <x:c r="N126" s="11" t="n">
        <x:f>IF(AND(ISNUMBER(F126),F126&gt;0,ISNUMBER(J126),J126&gt;0),F126/J126*30,"")</x:f>
        <x:v>126</x:v>
      </x:c>
      <x:c r="O126" s="11" t="n">
        <x:f>IF(AND(P126="in_stock",ISNUMBER(M126)),M126,"")</x:f>
        <x:v>126</x:v>
      </x:c>
      <x:c r="P126" s="3" t="str">
        <x:v>in_stock</x:v>
      </x:c>
      <x:c r="Q126" s="3" t="str">
        <x:v>Official brand</x:v>
      </x:c>
      <x:c r="R126" s="3" t="str">
        <x:v>Dermalogica</x:v>
      </x:c>
      <x:c r="S126" s="13" t="str">
        <x:v>2026-10-20 15:49:53</x:v>
      </x:c>
      <x:c r="T126" s="3" t="str">
        <x:v>Native USselected1.3oz regularUSD168, AddToCart enabled. ReaderUSD42 installments excluded. Root independently viewed matching linked official package printing 40mL; supersedes ambiguous oz. Market: Official US-facing storefront; USD and US shipping/country selector.</x:v>
      </x:c>
      <x:c r="U126" s="3" t="str">
        <x:v>Native USselected1.3oz regularUSD168, AddToCart enabled. ReaderUSD42 installments excluded. Root independently viewed matching linked official package printing 40mL; supersedes ambiguous oz.</x:v>
      </x:c>
      <x:c r="V126" s="3"/>
      <x:c r="W126" s="3" t="str">
        <x:v>https://www.dermalogica.com/products/phyto-nature-firming-serum</x:v>
      </x:c>
    </x:row>
    <x:row r="127" ht="65" customHeight="1">
      <x:c r="A127" s="3" t="str">
        <x:v>B028</x:v>
      </x:c>
      <x:c r="B127" s="3" t="str">
        <x:v>Dermalogica</x:v>
      </x:c>
      <x:c r="C127" s="3" t="str">
        <x:v>Pro-Collagen Banking Serum</x:v>
      </x:c>
      <x:c r="D127" s="3" t="str">
        <x:v>serum</x:v>
      </x:c>
      <x:c r="E127" s="11" t="n">
        <x:v>89</x:v>
      </x:c>
      <x:c r="F127" s="11" t="n">
        <x:v>89</x:v>
      </x:c>
      <x:c r="G127" s="3"/>
      <x:c r="H127" s="3" t="n">
        <x:v>30</x:v>
      </x:c>
      <x:c r="I127" s="3" t="str">
        <x:v>mL</x:v>
      </x:c>
      <x:c r="J127" s="3" t="n">
        <x:v>30</x:v>
      </x:c>
      <x:c r="K127" s="3" t="str">
        <x:v>mL</x:v>
      </x:c>
      <x:c r="L127" s="3" t="str">
        <x:v>serum mL</x:v>
      </x:c>
      <x:c r="M127" s="11" t="n">
        <x:f>IF(AND(ISNUMBER(E127),E127&gt;0,ISNUMBER(J127),J127&gt;0),E127/J127*30,"")</x:f>
        <x:v>89</x:v>
      </x:c>
      <x:c r="N127" s="11" t="n">
        <x:f>IF(AND(ISNUMBER(F127),F127&gt;0,ISNUMBER(J127),J127&gt;0),F127/J127*30,"")</x:f>
        <x:v>89</x:v>
      </x:c>
      <x:c r="O127" s="11" t="n">
        <x:f>IF(AND(P127="in_stock",ISNUMBER(M127)),M127,"")</x:f>
        <x:v>89</x:v>
      </x:c>
      <x:c r="P127" s="3" t="str">
        <x:v>in_stock</x:v>
      </x:c>
      <x:c r="Q127" s="3" t="str">
        <x:v>Official brand</x:v>
      </x:c>
      <x:c r="R127" s="3" t="str">
        <x:v>Dermalogica</x:v>
      </x:c>
      <x:c r="S127" s="13" t="str">
        <x:v>2026-10-20 15:49:53</x:v>
      </x:c>
      <x:c r="T127" s="3" t="str">
        <x:v>Native USselected1.0oz USD89, One-time purchase USD89. 2.0oz alternate excluded;22.25 installment excluded. Root independently viewed matching linked official package printing 30mL; supersedes ambiguous oz. Market: Official US-facing storefront; USD and US shipping/country selector.</x:v>
      </x:c>
      <x:c r="U127" s="3" t="str">
        <x:v>Native USselected1.0oz USD89, One-time purchase USD89. 2.0oz alternate excluded;22.25 installment excluded. Root independently viewed matching linked official package printing 30mL; supersedes ambiguous oz.</x:v>
      </x:c>
      <x:c r="V127" s="3"/>
      <x:c r="W127" s="3" t="str">
        <x:v>https://www.dermalogica.com/products/pro-collagen-banking-serum</x:v>
      </x:c>
    </x:row>
    <x:row r="128" ht="39" customHeight="1">
      <x:c r="A128" s="3" t="str">
        <x:v>B017</x:v>
      </x:c>
      <x:c r="B128" s="3" t="str">
        <x:v>Dieux</x:v>
      </x:c>
      <x:c r="C128" s="3" t="str">
        <x:v>Deliverance3-in-1 Repair Serum</x:v>
      </x:c>
      <x:c r="D128" s="3" t="str">
        <x:v>serum</x:v>
      </x:c>
      <x:c r="E128" s="11" t="n">
        <x:v>62</x:v>
      </x:c>
      <x:c r="F128" s="11" t="n">
        <x:v>62</x:v>
      </x:c>
      <x:c r="G128" s="3"/>
      <x:c r="H128" s="3" t="n">
        <x:v>30</x:v>
      </x:c>
      <x:c r="I128" s="3" t="str">
        <x:v>mL</x:v>
      </x:c>
      <x:c r="J128" s="3" t="n">
        <x:v>30</x:v>
      </x:c>
      <x:c r="K128" s="3" t="str">
        <x:v>mL</x:v>
      </x:c>
      <x:c r="L128" s="3" t="str">
        <x:v>serum mL</x:v>
      </x:c>
      <x:c r="M128" s="11" t="n">
        <x:f>IF(AND(ISNUMBER(E128),E128&gt;0,ISNUMBER(J128),J128&gt;0),E128/J128*30,"")</x:f>
        <x:v>62.00000000000001</x:v>
      </x:c>
      <x:c r="N128" s="11" t="n">
        <x:f>IF(AND(ISNUMBER(F128),F128&gt;0,ISNUMBER(J128),J128&gt;0),F128/J128*30,"")</x:f>
        <x:v>62.00000000000001</x:v>
      </x:c>
      <x:c r="O128" s="11" t="n">
        <x:f>IF(AND(P128="in_stock",ISNUMBER(M128)),M128,"")</x:f>
        <x:v>62.00000000000001</x:v>
      </x:c>
      <x:c r="P128" s="3" t="str">
        <x:v>in_stock</x:v>
      </x:c>
      <x:c r="Q128" s="3" t="str">
        <x:v>Official brand</x:v>
      </x:c>
      <x:c r="R128" s="3" t="str">
        <x:v>Dieux</x:v>
      </x:c>
      <x:c r="S128" s="13" t="str">
        <x:v>2026-10-20 15:43:47</x:v>
      </x:c>
      <x:c r="T128" s="3" t="str">
        <x:v>USD62 default30mL main/stickyPDP.60mL and subscription excluded. Market: Official US-facing brand page; USD, US shipping or US root storefront.</x:v>
      </x:c>
      <x:c r="U128" s="3" t="str">
        <x:v>USD62 default30mL main/stickyPDP.60mL and subscription excluded.</x:v>
      </x:c>
      <x:c r="V128" s="3"/>
      <x:c r="W128" s="3" t="str">
        <x:v>https://www.dieuxskin.com/products/deliverance</x:v>
      </x:c>
    </x:row>
    <x:row r="129" ht="39" customHeight="1">
      <x:c r="A129" s="3" t="str">
        <x:v>B025</x:v>
      </x:c>
      <x:c r="B129" s="3" t="str">
        <x:v>Dr Dennis Gross</x:v>
      </x:c>
      <x:c r="C129" s="3" t="str">
        <x:v>DermInfusions Fill + Repair Serum with Hyaluronic Acid</x:v>
      </x:c>
      <x:c r="D129" s="3" t="str">
        <x:v>serum</x:v>
      </x:c>
      <x:c r="E129" s="11" t="n">
        <x:v>78</x:v>
      </x:c>
      <x:c r="F129" s="11" t="n">
        <x:v>78</x:v>
      </x:c>
      <x:c r="G129" s="3"/>
      <x:c r="H129" s="3" t="n">
        <x:v>30</x:v>
      </x:c>
      <x:c r="I129" s="3" t="str">
        <x:v>mL</x:v>
      </x:c>
      <x:c r="J129" s="3" t="n">
        <x:v>30</x:v>
      </x:c>
      <x:c r="K129" s="3" t="str">
        <x:v>mL</x:v>
      </x:c>
      <x:c r="L129" s="3" t="str">
        <x:v>serum mL</x:v>
      </x:c>
      <x:c r="M129" s="11" t="n">
        <x:f>IF(AND(ISNUMBER(E129),E129&gt;0,ISNUMBER(J129),J129&gt;0),E129/J129*30,"")</x:f>
        <x:v>78</x:v>
      </x:c>
      <x:c r="N129" s="11" t="n">
        <x:f>IF(AND(ISNUMBER(F129),F129&gt;0,ISNUMBER(J129),J129&gt;0),F129/J129*30,"")</x:f>
        <x:v>78</x:v>
      </x:c>
      <x:c r="O129" s="11" t="n">
        <x:f>IF(AND(P129="in_stock",ISNUMBER(M129)),M129,"")</x:f>
        <x:v>78</x:v>
      </x:c>
      <x:c r="P129" s="3" t="str">
        <x:v>in_stock</x:v>
      </x:c>
      <x:c r="Q129" s="3" t="str">
        <x:v>Official brand</x:v>
      </x:c>
      <x:c r="R129" s="3" t="str">
        <x:v>Dr Dennis Gross</x:v>
      </x:c>
      <x:c r="S129" s="13" t="str">
        <x:v>2026-10-20 15:49:53</x:v>
      </x:c>
      <x:c r="T129" s="3" t="str">
        <x:v>PDP1oz/30ml; AddtoCartUSD78. Market: Official US-facing storefront; USD and US shipping/country selector.</x:v>
      </x:c>
      <x:c r="U129" s="3" t="str">
        <x:v>PDP1oz/30ml; AddtoCartUSD78.</x:v>
      </x:c>
      <x:c r="V129" s="3"/>
      <x:c r="W129" s="3" t="str">
        <x:v>https://www.drdennisgross.com/derminfusions-fill-repair-serum-with-hyaluronic-acid/695866593119.html</x:v>
      </x:c>
    </x:row>
    <x:row r="130" ht="52" customHeight="1">
      <x:c r="A130" s="3" t="str">
        <x:v>B009</x:v>
      </x:c>
      <x:c r="B130" s="3" t="str">
        <x:v>Drunk Elephant</x:v>
      </x:c>
      <x:c r="C130" s="3" t="str">
        <x:v>Protini Powerpeptide Resurfacing Serum with Lactic Acid</x:v>
      </x:c>
      <x:c r="D130" s="3" t="str">
        <x:v>serum</x:v>
      </x:c>
      <x:c r="E130" s="11" t="n">
        <x:v>82</x:v>
      </x:c>
      <x:c r="F130" s="11" t="n">
        <x:v>82</x:v>
      </x:c>
      <x:c r="G130" s="3"/>
      <x:c r="H130" s="3" t="n">
        <x:v>30</x:v>
      </x:c>
      <x:c r="I130" s="3" t="str">
        <x:v>mL</x:v>
      </x:c>
      <x:c r="J130" s="3" t="n">
        <x:v>30</x:v>
      </x:c>
      <x:c r="K130" s="3" t="str">
        <x:v>mL</x:v>
      </x:c>
      <x:c r="L130" s="3" t="str">
        <x:v>serum mL</x:v>
      </x:c>
      <x:c r="M130" s="11" t="n">
        <x:f>IF(AND(ISNUMBER(E130),E130&gt;0,ISNUMBER(J130),J130&gt;0),E130/J130*30,"")</x:f>
        <x:v>82</x:v>
      </x:c>
      <x:c r="N130" s="11" t="n">
        <x:f>IF(AND(ISNUMBER(F130),F130&gt;0,ISNUMBER(J130),J130&gt;0),F130/J130*30,"")</x:f>
        <x:v>82</x:v>
      </x:c>
      <x:c r="O130" s="11" t="str">
        <x:f>IF(AND(P130="in_stock",ISNUMBER(M130)),M130,"")</x:f>
      </x:c>
      <x:c r="P130" s="3" t="str">
        <x:v>unknown</x:v>
      </x:c>
      <x:c r="Q130" s="3" t="str">
        <x:v>Official brand</x:v>
      </x:c>
      <x:c r="R130" s="3" t="str">
        <x:v>Drunk Elephant</x:v>
      </x:c>
      <x:c r="S130" s="13" t="str">
        <x:v>2026-10-20 15:41:11</x:v>
      </x:c>
      <x:c r="T130" s="3" t="str">
        <x:v>Current resolved PDP title and main price USD82/30mL.10% lactic acid and11 signal peptides are not peptide concentrations. Market: Official US-facing brand page; USD prices and US shipping context.</x:v>
      </x:c>
      <x:c r="U130" s="3" t="str">
        <x:v>Current resolved PDP title and main price USD82/30mL.10% lactic acid and11 signal peptides are not peptide concentrations.</x:v>
      </x:c>
      <x:c r="V130" s="3"/>
      <x:c r="W130" s="3" t="str">
        <x:v>https://www.drunkelephant.com/collections/serums/protini-powerpeptide-resurfacing-serum-with-lactic-acid-812343032408.html</x:v>
      </x:c>
    </x:row>
    <x:row r="131" ht="39" customHeight="1">
      <x:c r="A131" s="3" t="str">
        <x:v>P10</x:v>
      </x:c>
      <x:c r="B131" s="3" t="str">
        <x:v>Geek &amp; Gorgeous</x:v>
      </x:c>
      <x:c r="C131" s="3" t="str">
        <x:v>Power Peptides</x:v>
      </x:c>
      <x:c r="D131" s="3" t="str">
        <x:v>serum</x:v>
      </x:c>
      <x:c r="E131" s="11" t="n">
        <x:v>18.8</x:v>
      </x:c>
      <x:c r="F131" s="11" t="n">
        <x:v>18.8</x:v>
      </x:c>
      <x:c r="G131" s="3"/>
      <x:c r="H131" s="3" t="n">
        <x:v>30</x:v>
      </x:c>
      <x:c r="I131" s="3" t="str">
        <x:v>mL</x:v>
      </x:c>
      <x:c r="J131" s="3" t="n">
        <x:v>30</x:v>
      </x:c>
      <x:c r="K131" s="3" t="str">
        <x:v>mL</x:v>
      </x:c>
      <x:c r="L131" s="3" t="str">
        <x:v>serum mL</x:v>
      </x:c>
      <x:c r="M131" s="11" t="n">
        <x:f>IF(AND(ISNUMBER(E131),E131&gt;0,ISNUMBER(J131),J131&gt;0),E131/J131*30,"")</x:f>
        <x:v>18.8</x:v>
      </x:c>
      <x:c r="N131" s="11" t="n">
        <x:f>IF(AND(ISNUMBER(F131),F131&gt;0,ISNUMBER(J131),J131&gt;0),F131/J131*30,"")</x:f>
        <x:v>18.8</x:v>
      </x:c>
      <x:c r="O131" s="11" t="n">
        <x:f>IF(AND(P131="in_stock",ISNUMBER(M131)),M131,"")</x:f>
        <x:v>18.8</x:v>
      </x:c>
      <x:c r="P131" s="3" t="str">
        <x:v>in_stock</x:v>
      </x:c>
      <x:c r="Q131" s="3" t="str">
        <x:v>Official brand</x:v>
      </x:c>
      <x:c r="R131" s="3" t="str">
        <x:v>Geek &amp; Gorgeous</x:v>
      </x:c>
      <x:c r="S131" s="13" t="str">
        <x:v>2026-10-20 15:17:12</x:v>
      </x:c>
      <x:c r="T131" s="3" t="str">
        <x:v>Official US PDP regular price USD18.80 paired with printed 30mL and an add-to-cart control. Market: US</x:v>
      </x:c>
      <x:c r="U131" s="3" t="str">
        <x:v>Single standard 1fl oz (30ml) product. Theme repeats Sale price USD18.80 and Regular price USD18.80 without a crossed-out reference; not coded as a discount.</x:v>
      </x:c>
      <x:c r="V131" s="3"/>
      <x:c r="W131" s="3" t="str">
        <x:v>https://geekandgorgeous.us/products/power-peptides</x:v>
      </x:c>
    </x:row>
    <x:row r="132" ht="52" customHeight="1">
      <x:c r="A132" s="3" t="str">
        <x:v>P08</x:v>
      </x:c>
      <x:c r="B132" s="3" t="str">
        <x:v>Good Molecules</x:v>
      </x:c>
      <x:c r="C132" s="3" t="str">
        <x:v>Super Peptide Serum</x:v>
      </x:c>
      <x:c r="D132" s="3" t="str">
        <x:v>serum</x:v>
      </x:c>
      <x:c r="E132" s="11" t="n">
        <x:v>12</x:v>
      </x:c>
      <x:c r="F132" s="11" t="n">
        <x:v>12</x:v>
      </x:c>
      <x:c r="G132" s="3"/>
      <x:c r="H132" s="3" t="n">
        <x:v>30</x:v>
      </x:c>
      <x:c r="I132" s="3" t="str">
        <x:v>mL</x:v>
      </x:c>
      <x:c r="J132" s="3" t="n">
        <x:v>30</x:v>
      </x:c>
      <x:c r="K132" s="3" t="str">
        <x:v>mL</x:v>
      </x:c>
      <x:c r="L132" s="3" t="str">
        <x:v>serum mL</x:v>
      </x:c>
      <x:c r="M132" s="11" t="n">
        <x:f>IF(AND(ISNUMBER(E132),E132&gt;0,ISNUMBER(J132),J132&gt;0),E132/J132*30,"")</x:f>
        <x:v>12</x:v>
      </x:c>
      <x:c r="N132" s="11" t="n">
        <x:f>IF(AND(ISNUMBER(F132),F132&gt;0,ISNUMBER(J132),J132&gt;0),F132/J132*30,"")</x:f>
        <x:v>12</x:v>
      </x:c>
      <x:c r="O132" s="11" t="n">
        <x:f>IF(AND(P132="in_stock",ISNUMBER(M132)),M132,"")</x:f>
        <x:v>12</x:v>
      </x:c>
      <x:c r="P132" s="3" t="str">
        <x:v>in_stock</x:v>
      </x:c>
      <x:c r="Q132" s="3" t="str">
        <x:v>Official brand</x:v>
      </x:c>
      <x:c r="R132" s="3" t="str">
        <x:v>Good Molecules</x:v>
      </x:c>
      <x:c r="S132" s="13" t="str">
        <x:v>2026-10-20 15:17:00</x:v>
      </x:c>
      <x:c r="T132" s="3" t="str">
        <x:v>Rendered official product page shows USD12, single 30mL and One-Time Purchase checked; Add to Bag enabled. Public Product schema independently gives USD12, 30ml, InStock. Market: US</x:v>
      </x:c>
      <x:c r="U132" s="3" t="str">
        <x:v>Default single 30mL selected; 2-pack and 3-pack excluded. One-Time Purchase radio checked.</x:v>
      </x:c>
      <x:c r="V132" s="3"/>
      <x:c r="W132" s="3" t="str">
        <x:v>https://www.goodmolecules.com/s/good-molecules-super-peptide-serum-30ml</x:v>
      </x:c>
    </x:row>
    <x:row r="133" ht="39" customHeight="1">
      <x:c r="A133" s="3" t="str">
        <x:v>B053</x:v>
      </x:c>
      <x:c r="B133" s="3" t="str">
        <x:v>HydroPeptide</x:v>
      </x:c>
      <x:c r="C133" s="3" t="str">
        <x:v>Micro-Dose Glow Booster</x:v>
      </x:c>
      <x:c r="D133" s="3" t="str">
        <x:v>serum</x:v>
      </x:c>
      <x:c r="E133" s="11" t="n">
        <x:v>85</x:v>
      </x:c>
      <x:c r="F133" s="11" t="n">
        <x:v>85</x:v>
      </x:c>
      <x:c r="G133" s="3"/>
      <x:c r="H133" s="3" t="n">
        <x:v>1</x:v>
      </x:c>
      <x:c r="I133" s="3" t="str">
        <x:v>US_fl_oz</x:v>
      </x:c>
      <x:c r="J133" s="3" t="n">
        <x:v>29.5735295625</x:v>
      </x:c>
      <x:c r="K133" s="3" t="str">
        <x:v>mL</x:v>
      </x:c>
      <x:c r="L133" s="3" t="str">
        <x:v>serum mL</x:v>
      </x:c>
      <x:c r="M133" s="11" t="n">
        <x:f>IF(AND(ISNUMBER(E133),E133&gt;0,ISNUMBER(J133),J133&gt;0),E133/J133*30,"")</x:f>
        <x:v>86.22575788969965</x:v>
      </x:c>
      <x:c r="N133" s="11" t="n">
        <x:f>IF(AND(ISNUMBER(F133),F133&gt;0,ISNUMBER(J133),J133&gt;0),F133/J133*30,"")</x:f>
        <x:v>86.22575788969965</x:v>
      </x:c>
      <x:c r="O133" s="11" t="n">
        <x:f>IF(AND(P133="in_stock",ISNUMBER(M133)),M133,"")</x:f>
        <x:v>86.22575788969965</x:v>
      </x:c>
      <x:c r="P133" s="3" t="str">
        <x:v>in_stock</x:v>
      </x:c>
      <x:c r="Q133" s="3" t="str">
        <x:v>Official brand</x:v>
      </x:c>
      <x:c r="R133" s="3" t="str">
        <x:v>HydroPeptide</x:v>
      </x:c>
      <x:c r="S133" s="13" t="str">
        <x:v>2026-10-20 16:04:53</x:v>
      </x:c>
      <x:c r="T133" s="3" t="str">
        <x:v>Native selected1FL OZ regularUSD85 enabledAddToCart; no conditionaldiscount. Market: Official US-facing storefront; US country/root and USD.</x:v>
      </x:c>
      <x:c r="U133" s="3" t="str">
        <x:v>Native selected1FL OZ regularUSD85 enabledAddToCart; no conditionaldiscount.</x:v>
      </x:c>
      <x:c r="V133" s="3"/>
      <x:c r="W133" s="3" t="str">
        <x:v>https://hydropeptide.com/products/micro-dose-glow-booster</x:v>
      </x:c>
    </x:row>
    <x:row r="134" ht="39" customHeight="1">
      <x:c r="A134" s="3" t="str">
        <x:v>B031</x:v>
      </x:c>
      <x:c r="B134" s="3" t="str">
        <x:v>HydroPeptide</x:v>
      </x:c>
      <x:c r="C134" s="3" t="str">
        <x:v>Power Serum</x:v>
      </x:c>
      <x:c r="D134" s="3" t="str">
        <x:v>serum</x:v>
      </x:c>
      <x:c r="E134" s="11" t="n">
        <x:v>160</x:v>
      </x:c>
      <x:c r="F134" s="11" t="n">
        <x:v>160</x:v>
      </x:c>
      <x:c r="G134" s="3"/>
      <x:c r="H134" s="3" t="n">
        <x:v>1</x:v>
      </x:c>
      <x:c r="I134" s="3" t="str">
        <x:v>US_fl_oz</x:v>
      </x:c>
      <x:c r="J134" s="3" t="n">
        <x:v>29.5735295625</x:v>
      </x:c>
      <x:c r="K134" s="3" t="str">
        <x:v>mL</x:v>
      </x:c>
      <x:c r="L134" s="3" t="str">
        <x:v>serum mL</x:v>
      </x:c>
      <x:c r="M134" s="11" t="n">
        <x:f>IF(AND(ISNUMBER(E134),E134&gt;0,ISNUMBER(J134),J134&gt;0),E134/J134*30,"")</x:f>
        <x:v>162.3073089688464</x:v>
      </x:c>
      <x:c r="N134" s="11" t="n">
        <x:f>IF(AND(ISNUMBER(F134),F134&gt;0,ISNUMBER(J134),J134&gt;0),F134/J134*30,"")</x:f>
        <x:v>162.3073089688464</x:v>
      </x:c>
      <x:c r="O134" s="11" t="n">
        <x:f>IF(AND(P134="in_stock",ISNUMBER(M134)),M134,"")</x:f>
        <x:v>162.3073089688464</x:v>
      </x:c>
      <x:c r="P134" s="3" t="str">
        <x:v>in_stock</x:v>
      </x:c>
      <x:c r="Q134" s="3" t="str">
        <x:v>Official brand</x:v>
      </x:c>
      <x:c r="R134" s="3" t="str">
        <x:v>HydroPeptide</x:v>
      </x:c>
      <x:c r="S134" s="13" t="str">
        <x:v>2026-10-20 15:53:58</x:v>
      </x:c>
      <x:c r="T134" s="3" t="str">
        <x:v>Native selected1FL OZ USD160; enabled ADD TO CART. Market: Official US-facing brand storefront; USD and US domestic shipping.</x:v>
      </x:c>
      <x:c r="U134" s="3" t="str">
        <x:v>Native selected1FL OZ USD160; enabled ADD TO CART.</x:v>
      </x:c>
      <x:c r="V134" s="3"/>
      <x:c r="W134" s="3" t="str">
        <x:v>https://hydropeptide.com/products/anti-aging-power-face-serum</x:v>
      </x:c>
    </x:row>
    <x:row r="135" ht="52" customHeight="1">
      <x:c r="A135" s="3" t="str">
        <x:v>B043</x:v>
      </x:c>
      <x:c r="B135" s="3" t="str">
        <x:v>IMAGE Skincare</x:v>
      </x:c>
      <x:c r="C135" s="3" t="str">
        <x:v>AGELESS total anti-aging serum</x:v>
      </x:c>
      <x:c r="D135" s="3" t="str">
        <x:v>serum</x:v>
      </x:c>
      <x:c r="E135" s="11" t="n">
        <x:v>91</x:v>
      </x:c>
      <x:c r="F135" s="11" t="n">
        <x:v>91</x:v>
      </x:c>
      <x:c r="G135" s="3"/>
      <x:c r="H135" s="3" t="n">
        <x:v>50</x:v>
      </x:c>
      <x:c r="I135" s="3" t="str">
        <x:v>mL</x:v>
      </x:c>
      <x:c r="J135" s="3" t="n">
        <x:v>50</x:v>
      </x:c>
      <x:c r="K135" s="3" t="str">
        <x:v>mL</x:v>
      </x:c>
      <x:c r="L135" s="3" t="str">
        <x:v>serum mL</x:v>
      </x:c>
      <x:c r="M135" s="11" t="n">
        <x:f>IF(AND(ISNUMBER(E135),E135&gt;0,ISNUMBER(J135),J135&gt;0),E135/J135*30,"")</x:f>
        <x:v>54.6</x:v>
      </x:c>
      <x:c r="N135" s="11" t="n">
        <x:f>IF(AND(ISNUMBER(F135),F135&gt;0,ISNUMBER(J135),J135&gt;0),F135/J135*30,"")</x:f>
        <x:v>54.6</x:v>
      </x:c>
      <x:c r="O135" s="11" t="n">
        <x:f>IF(AND(P135="in_stock",ISNUMBER(M135)),M135,"")</x:f>
        <x:v>54.6</x:v>
      </x:c>
      <x:c r="P135" s="3" t="str">
        <x:v>in_stock</x:v>
      </x:c>
      <x:c r="Q135" s="3" t="str">
        <x:v>Official brand</x:v>
      </x:c>
      <x:c r="R135" s="3" t="str">
        <x:v>IMAGE Skincare</x:v>
      </x:c>
      <x:c r="S135" s="13" t="str">
        <x:v>2026-10-20 15:58:42</x:v>
      </x:c>
      <x:c r="T135" s="3" t="str">
        <x:v>One Time Purchase USD91; subscription10% and quarter-payments excluded. Official linked package visually prints 50mL. Market: Official US storefront; USD, US shipping or country selector.</x:v>
      </x:c>
      <x:c r="U135" s="3" t="str">
        <x:v>One Time Purchase USD91; subscription10% and quarter-payments excluded. Official linked package visually prints 50mL.</x:v>
      </x:c>
      <x:c r="V135" s="3"/>
      <x:c r="W135" s="3" t="str">
        <x:v>https://imageskincare.com/products/ageless-total-anti-aging-serum</x:v>
      </x:c>
    </x:row>
    <x:row r="136" ht="52" customHeight="1">
      <x:c r="A136" s="3" t="str">
        <x:v>B041</x:v>
      </x:c>
      <x:c r="B136" s="3" t="str">
        <x:v>IMAGE Skincare</x:v>
      </x:c>
      <x:c r="C136" s="3" t="str">
        <x:v>the MAX serum</x:v>
      </x:c>
      <x:c r="D136" s="3" t="str">
        <x:v>serum</x:v>
      </x:c>
      <x:c r="E136" s="11" t="n">
        <x:v>128</x:v>
      </x:c>
      <x:c r="F136" s="11" t="n">
        <x:v>128</x:v>
      </x:c>
      <x:c r="G136" s="3"/>
      <x:c r="H136" s="3" t="n">
        <x:v>30</x:v>
      </x:c>
      <x:c r="I136" s="3" t="str">
        <x:v>mL</x:v>
      </x:c>
      <x:c r="J136" s="3" t="n">
        <x:v>30</x:v>
      </x:c>
      <x:c r="K136" s="3" t="str">
        <x:v>mL</x:v>
      </x:c>
      <x:c r="L136" s="3" t="str">
        <x:v>serum mL</x:v>
      </x:c>
      <x:c r="M136" s="11" t="n">
        <x:f>IF(AND(ISNUMBER(E136),E136&gt;0,ISNUMBER(J136),J136&gt;0),E136/J136*30,"")</x:f>
        <x:v>128</x:v>
      </x:c>
      <x:c r="N136" s="11" t="n">
        <x:f>IF(AND(ISNUMBER(F136),F136&gt;0,ISNUMBER(J136),J136&gt;0),F136/J136*30,"")</x:f>
        <x:v>128</x:v>
      </x:c>
      <x:c r="O136" s="11" t="n">
        <x:f>IF(AND(P136="in_stock",ISNUMBER(M136)),M136,"")</x:f>
        <x:v>128</x:v>
      </x:c>
      <x:c r="P136" s="3" t="str">
        <x:v>in_stock</x:v>
      </x:c>
      <x:c r="Q136" s="3" t="str">
        <x:v>Official brand</x:v>
      </x:c>
      <x:c r="R136" s="3" t="str">
        <x:v>IMAGE Skincare</x:v>
      </x:c>
      <x:c r="S136" s="13" t="str">
        <x:v>2026-10-20 15:58:42</x:v>
      </x:c>
      <x:c r="T136" s="3" t="str">
        <x:v>One Time Purchase USD128; subscription10% and quarter-payments excluded. Official linked package visually prints 30mL. Market: Official US storefront; USD, US shipping or country selector.</x:v>
      </x:c>
      <x:c r="U136" s="3" t="str">
        <x:v>One Time Purchase USD128; subscription10% and quarter-payments excluded. Official linked package visually prints 30mL.</x:v>
      </x:c>
      <x:c r="V136" s="3"/>
      <x:c r="W136" s="3" t="str">
        <x:v>https://imageskincare.com/products/stem-cell-serum-with-vectorize-technology</x:v>
      </x:c>
    </x:row>
    <x:row r="137" ht="52" customHeight="1">
      <x:c r="A137" s="3" t="str">
        <x:v>B047</x:v>
      </x:c>
      <x:c r="B137" s="3" t="str">
        <x:v>IMAGE Skincare</x:v>
      </x:c>
      <x:c r="C137" s="3" t="str">
        <x:v>VITAL C hydrating anti-aging serum</x:v>
      </x:c>
      <x:c r="D137" s="3" t="str">
        <x:v>serum</x:v>
      </x:c>
      <x:c r="E137" s="11" t="n">
        <x:v>91</x:v>
      </x:c>
      <x:c r="F137" s="11" t="n">
        <x:v>91</x:v>
      </x:c>
      <x:c r="G137" s="3"/>
      <x:c r="H137" s="3" t="n">
        <x:v>50</x:v>
      </x:c>
      <x:c r="I137" s="3" t="str">
        <x:v>mL</x:v>
      </x:c>
      <x:c r="J137" s="3" t="n">
        <x:v>50</x:v>
      </x:c>
      <x:c r="K137" s="3" t="str">
        <x:v>mL</x:v>
      </x:c>
      <x:c r="L137" s="3" t="str">
        <x:v>serum mL</x:v>
      </x:c>
      <x:c r="M137" s="11" t="n">
        <x:f>IF(AND(ISNUMBER(E137),E137&gt;0,ISNUMBER(J137),J137&gt;0),E137/J137*30,"")</x:f>
        <x:v>54.6</x:v>
      </x:c>
      <x:c r="N137" s="11" t="n">
        <x:f>IF(AND(ISNUMBER(F137),F137&gt;0,ISNUMBER(J137),J137&gt;0),F137/J137*30,"")</x:f>
        <x:v>54.6</x:v>
      </x:c>
      <x:c r="O137" s="11" t="n">
        <x:f>IF(AND(P137="in_stock",ISNUMBER(M137)),M137,"")</x:f>
        <x:v>54.6</x:v>
      </x:c>
      <x:c r="P137" s="3" t="str">
        <x:v>in_stock</x:v>
      </x:c>
      <x:c r="Q137" s="3" t="str">
        <x:v>Official brand</x:v>
      </x:c>
      <x:c r="R137" s="3" t="str">
        <x:v>IMAGE Skincare</x:v>
      </x:c>
      <x:c r="S137" s="13" t="str">
        <x:v>2026-10-20 15:58:42</x:v>
      </x:c>
      <x:c r="T137" s="3" t="str">
        <x:v>One Time Purchase USD91; subscription10% and quarter-payments excluded. Official linked package visually prints 50mL. Market: Official US storefront; USD, US shipping or country selector.</x:v>
      </x:c>
      <x:c r="U137" s="3" t="str">
        <x:v>One Time Purchase USD91; subscription10% and quarter-payments excluded. Official linked package visually prints 50mL.</x:v>
      </x:c>
      <x:c r="V137" s="3"/>
      <x:c r="W137" s="3" t="str">
        <x:v>https://imageskincare.com/products/vital-c-hydrating-anti-aging-serum-retail</x:v>
      </x:c>
    </x:row>
    <x:row r="138" ht="52" customHeight="1">
      <x:c r="A138" s="3" t="str">
        <x:v>C019</x:v>
      </x:c>
      <x:c r="B138" s="3" t="str">
        <x:v>Jumiso</x:v>
      </x:c>
      <x:c r="C138" s="3" t="str">
        <x:v>Snail Mucin 95% + Peptide Essence</x:v>
      </x:c>
      <x:c r="D138" s="3" t="str">
        <x:v>serum</x:v>
      </x:c>
      <x:c r="E138" s="11" t="n">
        <x:v>23.4</x:v>
      </x:c>
      <x:c r="F138" s="11" t="n">
        <x:v>26</x:v>
      </x:c>
      <x:c r="G138" s="11" t="n">
        <x:v>23.4</x:v>
      </x:c>
      <x:c r="H138" s="3" t="n">
        <x:v>140</x:v>
      </x:c>
      <x:c r="I138" s="3" t="str">
        <x:v>mL</x:v>
      </x:c>
      <x:c r="J138" s="3" t="n">
        <x:v>140</x:v>
      </x:c>
      <x:c r="K138" s="3" t="str">
        <x:v>mL</x:v>
      </x:c>
      <x:c r="L138" s="3" t="str">
        <x:v>serum mL</x:v>
      </x:c>
      <x:c r="M138" s="11" t="n">
        <x:f>IF(AND(ISNUMBER(E138),E138&gt;0,ISNUMBER(J138),J138&gt;0),E138/J138*30,"")</x:f>
        <x:v>5.014285714285713</x:v>
      </x:c>
      <x:c r="N138" s="11" t="n">
        <x:f>IF(AND(ISNUMBER(F138),F138&gt;0,ISNUMBER(J138),J138&gt;0),F138/J138*30,"")</x:f>
        <x:v>5.571428571428571</x:v>
      </x:c>
      <x:c r="O138" s="11" t="n">
        <x:f>IF(AND(P138="in_stock",ISNUMBER(M138)),M138,"")</x:f>
        <x:v>5.014285714285713</x:v>
      </x:c>
      <x:c r="P138" s="3" t="str">
        <x:v>in_stock</x:v>
      </x:c>
      <x:c r="Q138" s="3" t="str">
        <x:v>Official brand</x:v>
      </x:c>
      <x:c r="R138" s="3" t="str">
        <x:v>Jumiso</x:v>
      </x:c>
      <x:c r="S138" s="13" t="str">
        <x:v>2026-10-20 15:44:12.200000</x:v>
      </x:c>
      <x:c r="T138" s="3" t="str">
        <x:v>23.4 USD paired with stated size in product section and/or selected public variant offer; excludes subscriptions/codes. Market: Official Jumiso USA USD store; shipping policy explicitly serves contiguous United States only.</x:v>
      </x:c>
      <x:c r="U138" s="3" t="str">
        <x:v>Single/default standard full size; metric size printed on product page.</x:v>
      </x:c>
      <x:c r="V138" s="3"/>
      <x:c r="W138" s="3" t="str">
        <x:v>https://jumiso.us/collections/serum-cream/products/snail-mucin-95-peptide-essence-140ml</x:v>
      </x:c>
    </x:row>
    <x:row r="139" ht="39" customHeight="1">
      <x:c r="A139" s="3" t="str">
        <x:v>B022</x:v>
      </x:c>
      <x:c r="B139" s="3" t="str">
        <x:v>Kate Somerville</x:v>
      </x:c>
      <x:c r="C139" s="3" t="str">
        <x:v>KateCeuticals Firming Serum</x:v>
      </x:c>
      <x:c r="D139" s="3" t="str">
        <x:v>serum</x:v>
      </x:c>
      <x:c r="E139" s="11" t="n">
        <x:v>119</x:v>
      </x:c>
      <x:c r="F139" s="11" t="n">
        <x:v>119</x:v>
      </x:c>
      <x:c r="G139" s="3"/>
      <x:c r="H139" s="3" t="n">
        <x:v>1</x:v>
      </x:c>
      <x:c r="I139" s="3" t="str">
        <x:v>US_fl_oz</x:v>
      </x:c>
      <x:c r="J139" s="3" t="n">
        <x:v>29.5735295625</x:v>
      </x:c>
      <x:c r="K139" s="3" t="str">
        <x:v>mL</x:v>
      </x:c>
      <x:c r="L139" s="3" t="str">
        <x:v>serum mL</x:v>
      </x:c>
      <x:c r="M139" s="11" t="n">
        <x:f>IF(AND(ISNUMBER(E139),E139&gt;0,ISNUMBER(J139),J139&gt;0),E139/J139*30,"")</x:f>
        <x:v>120.7160610455795</x:v>
      </x:c>
      <x:c r="N139" s="11" t="n">
        <x:f>IF(AND(ISNUMBER(F139),F139&gt;0,ISNUMBER(J139),J139&gt;0),F139/J139*30,"")</x:f>
        <x:v>120.7160610455795</x:v>
      </x:c>
      <x:c r="O139" s="11" t="n">
        <x:f>IF(AND(P139="in_stock",ISNUMBER(M139)),M139,"")</x:f>
        <x:v>120.7160610455795</x:v>
      </x:c>
      <x:c r="P139" s="3" t="str">
        <x:v>in_stock</x:v>
      </x:c>
      <x:c r="Q139" s="3" t="str">
        <x:v>Official brand</x:v>
      </x:c>
      <x:c r="R139" s="3" t="str">
        <x:v>Kate Somerville</x:v>
      </x:c>
      <x:c r="S139" s="13" t="str">
        <x:v>2026-10-20 15:49:53</x:v>
      </x:c>
      <x:c r="T139" s="3" t="str">
        <x:v>Native US PDP selected1Fl.Oz atUSD119, AddToCart enabled. Subscription10% excluded. Market: Official US-facing storefront; USD and US shipping/country selector.</x:v>
      </x:c>
      <x:c r="U139" s="3" t="str">
        <x:v>Native US PDP selected1Fl.Oz atUSD119, AddToCart enabled. Subscription10% excluded.</x:v>
      </x:c>
      <x:c r="V139" s="3"/>
      <x:c r="W139" s="3" t="str">
        <x:v>https://www.katesomerville.com/products/kateceuticals-firming-serum</x:v>
      </x:c>
    </x:row>
    <x:row r="140" ht="39" customHeight="1">
      <x:c r="A140" s="3" t="str">
        <x:v>B024</x:v>
      </x:c>
      <x:c r="B140" s="3" t="str">
        <x:v>Kate Somerville</x:v>
      </x:c>
      <x:c r="C140" s="3" t="str">
        <x:v>KateCeuticals SuperCell Rejuvenation Serum</x:v>
      </x:c>
      <x:c r="D140" s="3" t="str">
        <x:v>serum</x:v>
      </x:c>
      <x:c r="E140" s="11" t="n">
        <x:v>99</x:v>
      </x:c>
      <x:c r="F140" s="11" t="n">
        <x:v>99</x:v>
      </x:c>
      <x:c r="G140" s="3"/>
      <x:c r="H140" s="3" t="n">
        <x:v>1</x:v>
      </x:c>
      <x:c r="I140" s="3" t="str">
        <x:v>US_fl_oz</x:v>
      </x:c>
      <x:c r="J140" s="3" t="n">
        <x:v>29.5735295625</x:v>
      </x:c>
      <x:c r="K140" s="3" t="str">
        <x:v>mL</x:v>
      </x:c>
      <x:c r="L140" s="3" t="str">
        <x:v>serum mL</x:v>
      </x:c>
      <x:c r="M140" s="11" t="n">
        <x:f>IF(AND(ISNUMBER(E140),E140&gt;0,ISNUMBER(J140),J140&gt;0),E140/J140*30,"")</x:f>
        <x:v>100.4276474244737</x:v>
      </x:c>
      <x:c r="N140" s="11" t="n">
        <x:f>IF(AND(ISNUMBER(F140),F140&gt;0,ISNUMBER(J140),J140&gt;0),F140/J140*30,"")</x:f>
        <x:v>100.4276474244737</x:v>
      </x:c>
      <x:c r="O140" s="11" t="n">
        <x:f>IF(AND(P140="in_stock",ISNUMBER(M140)),M140,"")</x:f>
        <x:v>100.4276474244737</x:v>
      </x:c>
      <x:c r="P140" s="3" t="str">
        <x:v>in_stock</x:v>
      </x:c>
      <x:c r="Q140" s="3" t="str">
        <x:v>Official brand</x:v>
      </x:c>
      <x:c r="R140" s="3" t="str">
        <x:v>Kate Somerville</x:v>
      </x:c>
      <x:c r="S140" s="13" t="str">
        <x:v>2026-10-20 15:49:53</x:v>
      </x:c>
      <x:c r="T140" s="3" t="str">
        <x:v>Native selected1Fl.Oz USD99, enabledAddToCart. Market: Official US-facing storefront; USD and US shipping/country selector.</x:v>
      </x:c>
      <x:c r="U140" s="3" t="str">
        <x:v>Native selected1Fl.Oz USD99, enabledAddToCart.</x:v>
      </x:c>
      <x:c r="V140" s="3"/>
      <x:c r="W140" s="3" t="str">
        <x:v>https://www.katesomerville.com/products/kateceuticals-supercell-rejuvenation-serum</x:v>
      </x:c>
    </x:row>
    <x:row r="141" ht="52" customHeight="1">
      <x:c r="A141" s="3" t="str">
        <x:v>C016</x:v>
      </x:c>
      <x:c r="B141" s="3" t="str">
        <x:v>Klairs</x:v>
      </x:c>
      <x:c r="C141" s="3" t="str">
        <x:v>EGF Blue Youth Activating Drop</x:v>
      </x:c>
      <x:c r="D141" s="3" t="str">
        <x:v>serum</x:v>
      </x:c>
      <x:c r="E141" s="11" t="n">
        <x:v>39.99</x:v>
      </x:c>
      <x:c r="F141" s="11" t="n">
        <x:v>39.99</x:v>
      </x:c>
      <x:c r="G141" s="3"/>
      <x:c r="H141" s="3" t="n">
        <x:v>50</x:v>
      </x:c>
      <x:c r="I141" s="3" t="str">
        <x:v>mL</x:v>
      </x:c>
      <x:c r="J141" s="3" t="n">
        <x:v>50</x:v>
      </x:c>
      <x:c r="K141" s="3" t="str">
        <x:v>mL</x:v>
      </x:c>
      <x:c r="L141" s="3" t="str">
        <x:v>serum mL</x:v>
      </x:c>
      <x:c r="M141" s="11" t="n">
        <x:f>IF(AND(ISNUMBER(E141),E141&gt;0,ISNUMBER(J141),J141&gt;0),E141/J141*30,"")</x:f>
        <x:v>23.994000000000003</x:v>
      </x:c>
      <x:c r="N141" s="11" t="n">
        <x:f>IF(AND(ISNUMBER(F141),F141&gt;0,ISNUMBER(J141),J141&gt;0),F141/J141*30,"")</x:f>
        <x:v>23.994000000000003</x:v>
      </x:c>
      <x:c r="O141" s="11" t="n">
        <x:f>IF(AND(P141="in_stock",ISNUMBER(M141)),M141,"")</x:f>
        <x:v>23.994000000000003</x:v>
      </x:c>
      <x:c r="P141" s="3" t="str">
        <x:v>in_stock</x:v>
      </x:c>
      <x:c r="Q141" s="3" t="str">
        <x:v>Official brand</x:v>
      </x:c>
      <x:c r="R141" s="3" t="str">
        <x:v>Klairs</x:v>
      </x:c>
      <x:c r="S141" s="13" t="str">
        <x:v>2026-10-20 15:44:13.404000</x:v>
      </x:c>
      <x:c r="T141" s="3" t="str">
        <x:v>39.99 USD paired with stated size in product section and/or selected public variant offer; excludes subscriptions/codes. Market: Official Klairs US-facing USD store, U.S.-delivery/free-shipping message on site.</x:v>
      </x:c>
      <x:c r="U141" s="3" t="str">
        <x:v>Selected50mL variant51050523623702;20mL and10mL alternatives not used; free gift not counted.</x:v>
      </x:c>
      <x:c r="V141" s="3"/>
      <x:c r="W141" s="3" t="str">
        <x:v>https://www.klairs.com/products/egf-blue-youth-activating-drop?variant=51050523623702</x:v>
      </x:c>
    </x:row>
    <x:row r="142" ht="52" customHeight="1">
      <x:c r="A142" s="3" t="str">
        <x:v>C017</x:v>
      </x:c>
      <x:c r="B142" s="3" t="str">
        <x:v>Laneige</x:v>
      </x:c>
      <x:c r="C142" s="3" t="str">
        <x:v>Bouncy &amp; Firm Serum</x:v>
      </x:c>
      <x:c r="D142" s="3" t="str">
        <x:v>serum</x:v>
      </x:c>
      <x:c r="E142" s="11" t="n">
        <x:v>45</x:v>
      </x:c>
      <x:c r="F142" s="11" t="n">
        <x:v>45</x:v>
      </x:c>
      <x:c r="G142" s="3"/>
      <x:c r="H142" s="3" t="n">
        <x:v>30</x:v>
      </x:c>
      <x:c r="I142" s="3" t="str">
        <x:v>mL</x:v>
      </x:c>
      <x:c r="J142" s="3" t="n">
        <x:v>30</x:v>
      </x:c>
      <x:c r="K142" s="3" t="str">
        <x:v>mL</x:v>
      </x:c>
      <x:c r="L142" s="3" t="str">
        <x:v>serum mL</x:v>
      </x:c>
      <x:c r="M142" s="11" t="n">
        <x:f>IF(AND(ISNUMBER(E142),E142&gt;0,ISNUMBER(J142),J142&gt;0),E142/J142*30,"")</x:f>
        <x:v>45</x:v>
      </x:c>
      <x:c r="N142" s="11" t="n">
        <x:f>IF(AND(ISNUMBER(F142),F142&gt;0,ISNUMBER(J142),J142&gt;0),F142/J142*30,"")</x:f>
        <x:v>45</x:v>
      </x:c>
      <x:c r="O142" s="11" t="n">
        <x:f>IF(AND(P142="in_stock",ISNUMBER(M142)),M142,"")</x:f>
        <x:v>45</x:v>
      </x:c>
      <x:c r="P142" s="3" t="str">
        <x:v>in_stock</x:v>
      </x:c>
      <x:c r="Q142" s="3" t="str">
        <x:v>Official brand</x:v>
      </x:c>
      <x:c r="R142" s="3" t="str">
        <x:v>Laneige</x:v>
      </x:c>
      <x:c r="S142" s="13" t="str">
        <x:v>2026-10-20 15:44:14.112000</x:v>
      </x:c>
      <x:c r="T142" s="3" t="str">
        <x:v>Product purchase section $45 alongside1.01fl.oz./30mL; selected default variant45888160038964 currentone-time4500cents.15% subscription price excluded. Market: Official Laneige US store, USD selected offer and explicit contiguous U.S. shipping message.</x:v>
      </x:c>
      <x:c r="U142" s="3" t="str">
        <x:v>Single/default standard full size; metric size printed on product page.</x:v>
      </x:c>
      <x:c r="V142" s="3"/>
      <x:c r="W142" s="3" t="str">
        <x:v>https://us.laneige.com/products/bouncy-firm-serum</x:v>
      </x:c>
    </x:row>
    <x:row r="143" ht="52" customHeight="1">
      <x:c r="A143" s="3" t="str">
        <x:v>C027</x:v>
      </x:c>
      <x:c r="B143" s="3" t="str">
        <x:v>Laneige</x:v>
      </x:c>
      <x:c r="C143" s="3" t="str">
        <x:v>Perfect Renew 3X Signature Serum</x:v>
      </x:c>
      <x:c r="D143" s="3" t="str">
        <x:v>serum</x:v>
      </x:c>
      <x:c r="E143" s="11" t="n">
        <x:v>65</x:v>
      </x:c>
      <x:c r="F143" s="11" t="n">
        <x:v>65</x:v>
      </x:c>
      <x:c r="G143" s="3"/>
      <x:c r="H143" s="3" t="n">
        <x:v>40</x:v>
      </x:c>
      <x:c r="I143" s="3" t="str">
        <x:v>mL</x:v>
      </x:c>
      <x:c r="J143" s="3" t="n">
        <x:v>40</x:v>
      </x:c>
      <x:c r="K143" s="3" t="str">
        <x:v>mL</x:v>
      </x:c>
      <x:c r="L143" s="3" t="str">
        <x:v>serum mL</x:v>
      </x:c>
      <x:c r="M143" s="11" t="n">
        <x:f>IF(AND(ISNUMBER(E143),E143&gt;0,ISNUMBER(J143),J143&gt;0),E143/J143*30,"")</x:f>
        <x:v>48.75</x:v>
      </x:c>
      <x:c r="N143" s="11" t="n">
        <x:f>IF(AND(ISNUMBER(F143),F143&gt;0,ISNUMBER(J143),J143&gt;0),F143/J143*30,"")</x:f>
        <x:v>48.75</x:v>
      </x:c>
      <x:c r="O143" s="11" t="n">
        <x:f>IF(AND(P143="in_stock",ISNUMBER(M143)),M143,"")</x:f>
        <x:v>48.75</x:v>
      </x:c>
      <x:c r="P143" s="3" t="str">
        <x:v>in_stock</x:v>
      </x:c>
      <x:c r="Q143" s="3" t="str">
        <x:v>Official brand</x:v>
      </x:c>
      <x:c r="R143" s="3" t="str">
        <x:v>Laneige</x:v>
      </x:c>
      <x:c r="S143" s="13" t="str">
        <x:v>2026-10-20 15:48:59.005000</x:v>
      </x:c>
      <x:c r="T143" s="3" t="str">
        <x:v>65 USD paired with stated size in product section and/or selected public variant offer; excludes subscriptions/codes. Market: Official US-facing store; USD product offer. US shipping terms available on site.</x:v>
      </x:c>
      <x:c r="U143" s="3" t="str">
        <x:v>Default40mL variant45840050356276; current6500cents. Smaller20mL alternate and genericfrom$39 notused.</x:v>
      </x:c>
      <x:c r="V143" s="3"/>
      <x:c r="W143" s="3" t="str">
        <x:v>https://us.laneige.com/products/perfect-renew-3x-signature-serum</x:v>
      </x:c>
    </x:row>
    <x:row r="144" ht="78" customHeight="1">
      <x:c r="A144" s="3" t="str">
        <x:v>B039</x:v>
      </x:c>
      <x:c r="B144" s="3" t="str">
        <x:v>Le Mieux</x:v>
      </x:c>
      <x:c r="C144" s="3" t="str">
        <x:v>EGF-DNA Serum</x:v>
      </x:c>
      <x:c r="D144" s="3" t="str">
        <x:v>serum</x:v>
      </x:c>
      <x:c r="E144" s="11" t="n">
        <x:v>115</x:v>
      </x:c>
      <x:c r="F144" s="11" t="n">
        <x:v>115</x:v>
      </x:c>
      <x:c r="G144" s="3"/>
      <x:c r="H144" s="3" t="n">
        <x:v>30</x:v>
      </x:c>
      <x:c r="I144" s="3" t="str">
        <x:v>mL</x:v>
      </x:c>
      <x:c r="J144" s="3" t="n">
        <x:v>30</x:v>
      </x:c>
      <x:c r="K144" s="3" t="str">
        <x:v>mL</x:v>
      </x:c>
      <x:c r="L144" s="3" t="str">
        <x:v>serum mL</x:v>
      </x:c>
      <x:c r="M144" s="11" t="n">
        <x:f>IF(AND(ISNUMBER(E144),E144&gt;0,ISNUMBER(J144),J144&gt;0),E144/J144*30,"")</x:f>
        <x:v>115</x:v>
      </x:c>
      <x:c r="N144" s="11" t="n">
        <x:f>IF(AND(ISNUMBER(F144),F144&gt;0,ISNUMBER(J144),J144&gt;0),F144/J144*30,"")</x:f>
        <x:v>115</x:v>
      </x:c>
      <x:c r="O144" s="11" t="n">
        <x:f>IF(AND(P144="in_stock",ISNUMBER(M144)),M144,"")</x:f>
        <x:v>115</x:v>
      </x:c>
      <x:c r="P144" s="3" t="str">
        <x:v>in_stock</x:v>
      </x:c>
      <x:c r="Q144" s="3" t="str">
        <x:v>Official brand</x:v>
      </x:c>
      <x:c r="R144" s="3" t="str">
        <x:v>Le Mieux</x:v>
      </x:c>
      <x:c r="S144" s="13" t="str">
        <x:v>2026-10-20 15:53:58</x:v>
      </x:c>
      <x:c r="T144" s="3" t="str">
        <x:v>US USD115 at1oz. Generic Sale price heading no reference/discount. Root independently viewed matching linked official package printing 30mL; supersedes ambiguous oz. Market: Official US-facing brand storefront with US domestic shipping. Initial reader USD offer was independently confirmed after reviewer C selected United States in the native public country selector.</x:v>
      </x:c>
      <x:c r="U144" s="3" t="str">
        <x:v>US USD115 at1oz. Generic Sale price heading no reference/discount. Root independently viewed matching linked official package printing 30mL; supersedes ambiguous oz.</x:v>
      </x:c>
      <x:c r="V144" s="3"/>
      <x:c r="W144" s="3" t="str">
        <x:v>https://lemieuxskincare.com/products/egf-dna</x:v>
      </x:c>
    </x:row>
    <x:row r="145" ht="78" customHeight="1">
      <x:c r="A145" s="3" t="str">
        <x:v>B055</x:v>
      </x:c>
      <x:c r="B145" s="3" t="str">
        <x:v>Le Mieux</x:v>
      </x:c>
      <x:c r="C145" s="3" t="str">
        <x:v>RX Complex Serum</x:v>
      </x:c>
      <x:c r="D145" s="3" t="str">
        <x:v>serum</x:v>
      </x:c>
      <x:c r="E145" s="11" t="n">
        <x:v>70</x:v>
      </x:c>
      <x:c r="F145" s="11" t="n">
        <x:v>70</x:v>
      </x:c>
      <x:c r="G145" s="3"/>
      <x:c r="H145" s="3" t="n">
        <x:v>30</x:v>
      </x:c>
      <x:c r="I145" s="3" t="str">
        <x:v>mL</x:v>
      </x:c>
      <x:c r="J145" s="3" t="n">
        <x:v>30</x:v>
      </x:c>
      <x:c r="K145" s="3" t="str">
        <x:v>mL</x:v>
      </x:c>
      <x:c r="L145" s="3" t="str">
        <x:v>serum mL</x:v>
      </x:c>
      <x:c r="M145" s="11" t="n">
        <x:f>IF(AND(ISNUMBER(E145),E145&gt;0,ISNUMBER(J145),J145&gt;0),E145/J145*30,"")</x:f>
        <x:v>70</x:v>
      </x:c>
      <x:c r="N145" s="11" t="n">
        <x:f>IF(AND(ISNUMBER(F145),F145&gt;0,ISNUMBER(J145),J145&gt;0),F145/J145*30,"")</x:f>
        <x:v>70</x:v>
      </x:c>
      <x:c r="O145" s="11" t="n">
        <x:f>IF(AND(P145="in_stock",ISNUMBER(M145)),M145,"")</x:f>
        <x:v>70</x:v>
      </x:c>
      <x:c r="P145" s="3" t="str">
        <x:v>in_stock</x:v>
      </x:c>
      <x:c r="Q145" s="3" t="str">
        <x:v>Official brand</x:v>
      </x:c>
      <x:c r="R145" s="3" t="str">
        <x:v>Le Mieux</x:v>
      </x:c>
      <x:c r="S145" s="13" t="str">
        <x:v>2026-10-20 16:04:53</x:v>
      </x:c>
      <x:c r="T145" s="3" t="str">
        <x:v>Opened US web-reader PDP shows USflag/USD70; default1oz fullsize. Generic Sale price heading without reference/discount coded regular. Package prints30mL despite NetWt prefix; metric transcribed exactly. Market: Official US-facing brand storefront with US domestic shipping. Initial reader USD offer was independently confirmed after reviewer C selected United States in the native public country selector.</x:v>
      </x:c>
      <x:c r="U145" s="3" t="str">
        <x:v>Opened US web-reader PDP shows USflag/USD70; default1oz fullsize. Generic Sale price heading without reference/discount coded regular. Package prints30mL despite NetWt prefix; metric transcribed exactly.</x:v>
      </x:c>
      <x:c r="V145" s="3"/>
      <x:c r="W145" s="3" t="str">
        <x:v>https://lemieuxskincare.com/products/rx-complex-serum</x:v>
      </x:c>
    </x:row>
    <x:row r="146" ht="91" customHeight="1">
      <x:c r="A146" s="3" t="str">
        <x:v>B056</x:v>
      </x:c>
      <x:c r="B146" s="3" t="str">
        <x:v>Le Mieux</x:v>
      </x:c>
      <x:c r="C146" s="3" t="str">
        <x:v>StemCell EGF</x:v>
      </x:c>
      <x:c r="D146" s="3" t="str">
        <x:v>serum</x:v>
      </x:c>
      <x:c r="E146" s="11" t="n">
        <x:v>125</x:v>
      </x:c>
      <x:c r="F146" s="11" t="n">
        <x:v>125</x:v>
      </x:c>
      <x:c r="G146" s="3"/>
      <x:c r="H146" s="3" t="n">
        <x:v>30</x:v>
      </x:c>
      <x:c r="I146" s="3" t="str">
        <x:v>mL</x:v>
      </x:c>
      <x:c r="J146" s="3" t="n">
        <x:v>30</x:v>
      </x:c>
      <x:c r="K146" s="3" t="str">
        <x:v>mL</x:v>
      </x:c>
      <x:c r="L146" s="3" t="str">
        <x:v>serum mL</x:v>
      </x:c>
      <x:c r="M146" s="11" t="n">
        <x:f>IF(AND(ISNUMBER(E146),E146&gt;0,ISNUMBER(J146),J146&gt;0),E146/J146*30,"")</x:f>
        <x:v>125.00000000000001</x:v>
      </x:c>
      <x:c r="N146" s="11" t="n">
        <x:f>IF(AND(ISNUMBER(F146),F146&gt;0,ISNUMBER(J146),J146&gt;0),F146/J146*30,"")</x:f>
        <x:v>125.00000000000001</x:v>
      </x:c>
      <x:c r="O146" s="11" t="n">
        <x:f>IF(AND(P146="in_stock",ISNUMBER(M146)),M146,"")</x:f>
        <x:v>125.00000000000001</x:v>
      </x:c>
      <x:c r="P146" s="3" t="str">
        <x:v>in_stock</x:v>
      </x:c>
      <x:c r="Q146" s="3" t="str">
        <x:v>Official brand</x:v>
      </x:c>
      <x:c r="R146" s="3" t="str">
        <x:v>Le Mieux</x:v>
      </x:c>
      <x:c r="S146" s="13" t="str">
        <x:v>2026-10-20 16:04:53</x:v>
      </x:c>
      <x:c r="T146" s="3" t="str">
        <x:v>Opened US web-reader PDP shows USflag/USD125; no pack quantity recoverable in product selector. Generic Sale price heading without reference/discount coded regular. Root viewed standard commercial box3vials x10mL each; total30mL, same single serum formulation, one observation. Market: Official US-facing brand storefront with US domestic shipping. Initial reader USD offer was independently confirmed after reviewer C selected United States in the native public country selector.</x:v>
      </x:c>
      <x:c r="U146" s="3" t="str">
        <x:v>Opened US web-reader PDP shows USflag/USD125; no pack quantity recoverable in product selector. Generic Sale price heading without reference/discount coded regular. Root viewed standard commercial box3vials x10mL each; total30mL, same single serum formulation, one observation.</x:v>
      </x:c>
      <x:c r="V146" s="3"/>
      <x:c r="W146" s="3" t="str">
        <x:v>https://lemieuxskincare.com/products/stemcell-egf-ampoules</x:v>
      </x:c>
    </x:row>
    <x:row r="147" ht="78" customHeight="1">
      <x:c r="A147" s="3" t="str">
        <x:v>B038</x:v>
      </x:c>
      <x:c r="B147" s="3" t="str">
        <x:v>Le Mieux</x:v>
      </x:c>
      <x:c r="C147" s="3" t="str">
        <x:v>TGF-beta Booster</x:v>
      </x:c>
      <x:c r="D147" s="3" t="str">
        <x:v>serum</x:v>
      </x:c>
      <x:c r="E147" s="11" t="n">
        <x:v>70</x:v>
      </x:c>
      <x:c r="F147" s="11" t="n">
        <x:v>70</x:v>
      </x:c>
      <x:c r="G147" s="3"/>
      <x:c r="H147" s="3" t="n">
        <x:v>30</x:v>
      </x:c>
      <x:c r="I147" s="3" t="str">
        <x:v>mL</x:v>
      </x:c>
      <x:c r="J147" s="3" t="n">
        <x:v>30</x:v>
      </x:c>
      <x:c r="K147" s="3" t="str">
        <x:v>mL</x:v>
      </x:c>
      <x:c r="L147" s="3" t="str">
        <x:v>serum mL</x:v>
      </x:c>
      <x:c r="M147" s="11" t="n">
        <x:f>IF(AND(ISNUMBER(E147),E147&gt;0,ISNUMBER(J147),J147&gt;0),E147/J147*30,"")</x:f>
        <x:v>70</x:v>
      </x:c>
      <x:c r="N147" s="11" t="n">
        <x:f>IF(AND(ISNUMBER(F147),F147&gt;0,ISNUMBER(J147),J147&gt;0),F147/J147*30,"")</x:f>
        <x:v>70</x:v>
      </x:c>
      <x:c r="O147" s="11" t="n">
        <x:f>IF(AND(P147="in_stock",ISNUMBER(M147)),M147,"")</x:f>
        <x:v>70</x:v>
      </x:c>
      <x:c r="P147" s="3" t="str">
        <x:v>in_stock</x:v>
      </x:c>
      <x:c r="Q147" s="3" t="str">
        <x:v>Official brand</x:v>
      </x:c>
      <x:c r="R147" s="3" t="str">
        <x:v>Le Mieux</x:v>
      </x:c>
      <x:c r="S147" s="13" t="str">
        <x:v>2026-10-20 15:53:58</x:v>
      </x:c>
      <x:c r="T147" s="3" t="str">
        <x:v>Defaultfullsize1ozUSD70;0.5oz alternate excluded. Generic Sale price heading no reference/discount. Root independently viewed matching linked official package printing 30mL; supersedes ambiguous oz. Market: Official US-facing brand storefront with US domestic shipping. Initial reader USD offer was independently confirmed after reviewer C selected United States in the native public country selector.</x:v>
      </x:c>
      <x:c r="U147" s="3" t="str">
        <x:v>Defaultfullsize1ozUSD70;0.5oz alternate excluded. Generic Sale price heading no reference/discount. Root independently viewed matching linked official package printing 30mL; supersedes ambiguous oz.</x:v>
      </x:c>
      <x:c r="V147" s="3"/>
      <x:c r="W147" s="3" t="str">
        <x:v>https://lemieuxskincare.com/products/tgf-b-booster</x:v>
      </x:c>
    </x:row>
    <x:row r="148" ht="65" customHeight="1">
      <x:c r="A148" s="3" t="str">
        <x:v>A007</x:v>
      </x:c>
      <x:c r="B148" s="3" t="str">
        <x:v>Mad Hippie</x:v>
      </x:c>
      <x:c r="C148" s="3" t="str">
        <x:v>Corrective Peptide Serum</x:v>
      </x:c>
      <x:c r="D148" s="3" t="str">
        <x:v>serum</x:v>
      </x:c>
      <x:c r="E148" s="11" t="n">
        <x:v>32.99</x:v>
      </x:c>
      <x:c r="F148" s="11" t="n">
        <x:v>32.99</x:v>
      </x:c>
      <x:c r="G148" s="3"/>
      <x:c r="H148" s="3" t="n">
        <x:v>1.02</x:v>
      </x:c>
      <x:c r="I148" s="3" t="str">
        <x:v>US_fl_oz</x:v>
      </x:c>
      <x:c r="J148" s="3" t="n">
        <x:v>30.16500015375</x:v>
      </x:c>
      <x:c r="K148" s="3" t="str">
        <x:v>mL</x:v>
      </x:c>
      <x:c r="L148" s="3" t="str">
        <x:v>serum mL</x:v>
      </x:c>
      <x:c r="M148" s="11" t="n">
        <x:f>IF(AND(ISNUMBER(E148),E148&gt;0,ISNUMBER(J148),J148&gt;0),E148/J148*30,"")</x:f>
        <x:v>32.809547321582365</x:v>
      </x:c>
      <x:c r="N148" s="11" t="n">
        <x:f>IF(AND(ISNUMBER(F148),F148&gt;0,ISNUMBER(J148),J148&gt;0),F148/J148*30,"")</x:f>
        <x:v>32.809547321582365</x:v>
      </x:c>
      <x:c r="O148" s="11" t="n">
        <x:f>IF(AND(P148="in_stock",ISNUMBER(M148)),M148,"")</x:f>
        <x:v>32.809547321582365</x:v>
      </x:c>
      <x:c r="P148" s="3" t="str">
        <x:v>in_stock</x:v>
      </x:c>
      <x:c r="Q148" s="3" t="str">
        <x:v>Official brand</x:v>
      </x:c>
      <x:c r="R148" s="3" t="str">
        <x:v>Mad Hippie</x:v>
      </x:c>
      <x:c r="S148" s="13" t="str">
        <x:v>2026-10-20 15:40:37.873000</x:v>
      </x:c>
      <x:c r="T148" s="3" t="str">
        <x:v>Current public product page and product-specific official public feed variant52601802686624 advertiseUSD32.99; referenceUSD32.99. Pack quantity 1.02 US_fl_oz; no coupon/subscription basis. Market: Official US-facing product page; matching public USD offer and US shipping/store context reviewed.</x:v>
      </x:c>
      <x:c r="U148" s="3" t="str">
        <x:v>Standard single formulation; variant52601802686624, Default Title. Quantity from product details; variant feed price matched to same product. Coupons and subscription prices excluded. Current official linked package image visually inspected; printed metric used where legible.</x:v>
      </x:c>
      <x:c r="V148" s="3"/>
      <x:c r="W148" s="3" t="str">
        <x:v>https://madhippie.com/products/corrective-peptide-serum</x:v>
      </x:c>
    </x:row>
    <x:row r="149" ht="39" customHeight="1">
      <x:c r="A149" s="3" t="str">
        <x:v>P11</x:v>
      </x:c>
      <x:c r="B149" s="3" t="str">
        <x:v>Maelove</x:v>
      </x:c>
      <x:c r="C149" s="3" t="str">
        <x:v>Peptide Squad Collagen Renewal Serum</x:v>
      </x:c>
      <x:c r="D149" s="3" t="str">
        <x:v>serum</x:v>
      </x:c>
      <x:c r="E149" s="11" t="n">
        <x:v>47.95</x:v>
      </x:c>
      <x:c r="F149" s="11" t="n">
        <x:v>47.95</x:v>
      </x:c>
      <x:c r="G149" s="3"/>
      <x:c r="H149" s="3" t="n">
        <x:v>30</x:v>
      </x:c>
      <x:c r="I149" s="3" t="str">
        <x:v>mL</x:v>
      </x:c>
      <x:c r="J149" s="3" t="n">
        <x:v>30</x:v>
      </x:c>
      <x:c r="K149" s="3" t="str">
        <x:v>mL</x:v>
      </x:c>
      <x:c r="L149" s="3" t="str">
        <x:v>serum mL</x:v>
      </x:c>
      <x:c r="M149" s="11" t="n">
        <x:f>IF(AND(ISNUMBER(E149),E149&gt;0,ISNUMBER(J149),J149&gt;0),E149/J149*30,"")</x:f>
        <x:v>47.95</x:v>
      </x:c>
      <x:c r="N149" s="11" t="n">
        <x:f>IF(AND(ISNUMBER(F149),F149&gt;0,ISNUMBER(J149),J149&gt;0),F149/J149*30,"")</x:f>
        <x:v>47.95</x:v>
      </x:c>
      <x:c r="O149" s="11" t="n">
        <x:f>IF(AND(P149="in_stock",ISNUMBER(M149)),M149,"")</x:f>
        <x:v>47.95</x:v>
      </x:c>
      <x:c r="P149" s="3" t="str">
        <x:v>in_stock</x:v>
      </x:c>
      <x:c r="Q149" s="3" t="str">
        <x:v>Official brand</x:v>
      </x:c>
      <x:c r="R149" s="3" t="str">
        <x:v>Maelove</x:v>
      </x:c>
      <x:c r="S149" s="13" t="str">
        <x:v>2026-10-20 15:20:00</x:v>
      </x:c>
      <x:c r="T149" s="3" t="str">
        <x:v>Current official PDP one-time purchase USD47.95 and 30mL bottle label verified in normal Chrome; screenshot retained. Market: US</x:v>
      </x:c>
      <x:c r="U149" s="3" t="str">
        <x:v>Official bottle photo visibly prints 1fl oz / 30mL. Native One-time purchase selected at USD47.95. Subscription same price but excluded as basis.</x:v>
      </x:c>
      <x:c r="V149" s="3"/>
      <x:c r="W149" s="3" t="str">
        <x:v>https://maelove.com/products/peptide-squad-collagen-renewal-serum</x:v>
      </x:c>
    </x:row>
    <x:row r="150" ht="65" customHeight="1">
      <x:c r="A150" s="3" t="str">
        <x:v>C002</x:v>
      </x:c>
      <x:c r="B150" s="3" t="str">
        <x:v>Mary&amp;May</x:v>
      </x:c>
      <x:c r="C150" s="3" t="str">
        <x:v>6 Peptide Complex Serum</x:v>
      </x:c>
      <x:c r="D150" s="3" t="str">
        <x:v>serum</x:v>
      </x:c>
      <x:c r="E150" s="11" t="n">
        <x:v>6.65</x:v>
      </x:c>
      <x:c r="F150" s="11" t="n">
        <x:v>13.3</x:v>
      </x:c>
      <x:c r="G150" s="11" t="n">
        <x:v>6.65</x:v>
      </x:c>
      <x:c r="H150" s="3" t="n">
        <x:v>30</x:v>
      </x:c>
      <x:c r="I150" s="3" t="str">
        <x:v>mL</x:v>
      </x:c>
      <x:c r="J150" s="3" t="n">
        <x:v>30</x:v>
      </x:c>
      <x:c r="K150" s="3" t="str">
        <x:v>mL</x:v>
      </x:c>
      <x:c r="L150" s="3" t="str">
        <x:v>serum mL</x:v>
      </x:c>
      <x:c r="M150" s="11" t="n">
        <x:f>IF(AND(ISNUMBER(E150),E150&gt;0,ISNUMBER(J150),J150&gt;0),E150/J150*30,"")</x:f>
        <x:v>6.65</x:v>
      </x:c>
      <x:c r="N150" s="11" t="n">
        <x:f>IF(AND(ISNUMBER(F150),F150&gt;0,ISNUMBER(J150),J150&gt;0),F150/J150*30,"")</x:f>
        <x:v>13.3</x:v>
      </x:c>
      <x:c r="O150" s="11" t="n">
        <x:f>IF(AND(P150="in_stock",ISNUMBER(M150)),M150,"")</x:f>
        <x:v>6.65</x:v>
      </x:c>
      <x:c r="P150" s="3" t="str">
        <x:v>in_stock</x:v>
      </x:c>
      <x:c r="Q150" s="3" t="str">
        <x:v>US-facing retailer</x:v>
      </x:c>
      <x:c r="R150" s="3" t="str">
        <x:v>YesStyle</x:v>
      </x:c>
      <x:c r="S150" s="13" t="str">
        <x:v>2026-10-20 16:03:18.596000</x:v>
      </x:c>
      <x:c r="T150" s="3" t="str">
        <x:v>US UI shows6.65USD current/13.30reference for30mL; observed2026-10-20T16:03:18.596Z. Globalbrand22.50 offer excluded because delivery eligibility unresolved. Market: US-facing YesStyle retailer; normal public UI explicitly Shipping to United States with USDoffer. Overseasfulfillment; no domesticstock/landedtotal inference.</x:v>
      </x:c>
      <x:c r="U150" s="3" t="str">
        <x:v>Single/default standard full size; metric size printed on product page.</x:v>
      </x:c>
      <x:c r="V150" s="3"/>
      <x:c r="W150" s="3" t="str">
        <x:v>https://www.yesstyle.com/en/mary-may-6-peptide-complex-serum-30ml/info.html/pid.1100063350</x:v>
      </x:c>
    </x:row>
    <x:row r="151" ht="78" customHeight="1">
      <x:c r="A151" s="3" t="str">
        <x:v>C060</x:v>
      </x:c>
      <x:c r="B151" s="3" t="str">
        <x:v>Medi-Peel</x:v>
      </x:c>
      <x:c r="C151" s="3" t="str">
        <x:v>Peptide 9 Volume All In One Essence</x:v>
      </x:c>
      <x:c r="D151" s="3" t="str">
        <x:v>serum</x:v>
      </x:c>
      <x:c r="E151" s="11" t="n">
        <x:v>23.16</x:v>
      </x:c>
      <x:c r="F151" s="11" t="n">
        <x:v>31.5</x:v>
      </x:c>
      <x:c r="G151" s="11" t="n">
        <x:v>23.16</x:v>
      </x:c>
      <x:c r="H151" s="3" t="n">
        <x:v>100</x:v>
      </x:c>
      <x:c r="I151" s="3" t="str">
        <x:v>mL</x:v>
      </x:c>
      <x:c r="J151" s="3" t="n">
        <x:v>100</x:v>
      </x:c>
      <x:c r="K151" s="3" t="str">
        <x:v>mL</x:v>
      </x:c>
      <x:c r="L151" s="3" t="str">
        <x:v>serum mL</x:v>
      </x:c>
      <x:c r="M151" s="11" t="n">
        <x:f>IF(AND(ISNUMBER(E151),E151&gt;0,ISNUMBER(J151),J151&gt;0),E151/J151*30,"")</x:f>
        <x:v>6.948</x:v>
      </x:c>
      <x:c r="N151" s="11" t="n">
        <x:f>IF(AND(ISNUMBER(F151),F151&gt;0,ISNUMBER(J151),J151&gt;0),F151/J151*30,"")</x:f>
        <x:v>9.45</x:v>
      </x:c>
      <x:c r="O151" s="11" t="n">
        <x:f>IF(AND(P151="in_stock",ISNUMBER(M151)),M151,"")</x:f>
        <x:v>6.948</x:v>
      </x:c>
      <x:c r="P151" s="3" t="str">
        <x:v>in_stock</x:v>
      </x:c>
      <x:c r="Q151" s="3" t="str">
        <x:v>US-facing retailer</x:v>
      </x:c>
      <x:c r="R151" s="3" t="str">
        <x:v>YesStyle</x:v>
      </x:c>
      <x:c r="S151" s="13" t="str">
        <x:v>2026-10-20 16:09:39.585000</x:v>
      </x:c>
      <x:c r="T151" s="3" t="str">
        <x:v>Normal public UI with Shipping to United States shows US$23.16 current and US$31.50 reference for 100mL; observation2026-10-20T16:09:39.585Z. No coupon/subscription. Anonymous Pakistan-USD HTML offer explicitly superseded. Market: US-facing YesStyle retailer, United States explicitly selected in normal public UI and USD offer verified. Overseas seller/fulfillment; no domestic inventory or landed-total inference.</x:v>
      </x:c>
      <x:c r="U151" s="3" t="str">
        <x:v>Single standard size matched by product title/options and visible US purchase offer; alternate sizes, refills and bundles excluded.</x:v>
      </x:c>
      <x:c r="V151" s="3"/>
      <x:c r="W151" s="3" t="str">
        <x:v>https://www.yesstyle.com/en/medipeel-peptide-9-volume-all-in-one-essence-100ml-100ml/info.html/pid.1124872040</x:v>
      </x:c>
    </x:row>
    <x:row r="152" ht="78" customHeight="1">
      <x:c r="A152" s="3" t="str">
        <x:v>C059</x:v>
      </x:c>
      <x:c r="B152" s="3" t="str">
        <x:v>Medi-Peel</x:v>
      </x:c>
      <x:c r="C152" s="3" t="str">
        <x:v>Peptide 9 Volume Bio Tox Ampoule Pro</x:v>
      </x:c>
      <x:c r="D152" s="3" t="str">
        <x:v>serum</x:v>
      </x:c>
      <x:c r="E152" s="11" t="n">
        <x:v>16.36</x:v>
      </x:c>
      <x:c r="F152" s="11" t="n">
        <x:v>23.8</x:v>
      </x:c>
      <x:c r="G152" s="11" t="n">
        <x:v>16.36</x:v>
      </x:c>
      <x:c r="H152" s="3" t="n">
        <x:v>100</x:v>
      </x:c>
      <x:c r="I152" s="3" t="str">
        <x:v>mL</x:v>
      </x:c>
      <x:c r="J152" s="3" t="n">
        <x:v>100</x:v>
      </x:c>
      <x:c r="K152" s="3" t="str">
        <x:v>mL</x:v>
      </x:c>
      <x:c r="L152" s="3" t="str">
        <x:v>serum mL</x:v>
      </x:c>
      <x:c r="M152" s="11" t="n">
        <x:f>IF(AND(ISNUMBER(E152),E152&gt;0,ISNUMBER(J152),J152&gt;0),E152/J152*30,"")</x:f>
        <x:v>4.9079999999999995</x:v>
      </x:c>
      <x:c r="N152" s="11" t="n">
        <x:f>IF(AND(ISNUMBER(F152),F152&gt;0,ISNUMBER(J152),J152&gt;0),F152/J152*30,"")</x:f>
        <x:v>7.140000000000001</x:v>
      </x:c>
      <x:c r="O152" s="11" t="str">
        <x:f>IF(AND(P152="in_stock",ISNUMBER(M152)),M152,"")</x:f>
      </x:c>
      <x:c r="P152" s="3" t="str">
        <x:v>unknown</x:v>
      </x:c>
      <x:c r="Q152" s="3" t="str">
        <x:v>US-facing retailer</x:v>
      </x:c>
      <x:c r="R152" s="3" t="str">
        <x:v>YesStyle</x:v>
      </x:c>
      <x:c r="S152" s="13" t="str">
        <x:v>2026-10-20 16:09:32.337000</x:v>
      </x:c>
      <x:c r="T152" s="3" t="str">
        <x:v>Normal public UI with Shipping to United States shows US$16.36 current and US$23.80 reference for 100mL; observation2026-10-20T16:09:32.337Z. No coupon/subscription. Anonymous Pakistan-USD HTML offer explicitly superseded. Market: US-facing YesStyle retailer, United States explicitly selected in normal public UI and USD offer verified. Overseas seller/fulfillment; no domestic inventory or landed-total inference.</x:v>
      </x:c>
      <x:c r="U152" s="3" t="str">
        <x:v>Single standard size matched by product title/options and visible US purchase offer; alternate sizes, refills and bundles excluded.</x:v>
      </x:c>
      <x:c r="V152" s="3"/>
      <x:c r="W152" s="3" t="str">
        <x:v>https://www.yesstyle.com/en/medipeel-peptide-9-volume-bio-tox-ampoule-pro-100ml/info.html/pid.1125812345</x:v>
      </x:c>
    </x:row>
    <x:row r="153" ht="78" customHeight="1">
      <x:c r="A153" s="3" t="str">
        <x:v>C057</x:v>
      </x:c>
      <x:c r="B153" s="3" t="str">
        <x:v>Medi-Peel</x:v>
      </x:c>
      <x:c r="C153" s="3" t="str">
        <x:v>Peptide-Tox Bor Ampoule</x:v>
      </x:c>
      <x:c r="D153" s="3" t="str">
        <x:v>serum</x:v>
      </x:c>
      <x:c r="E153" s="11" t="n">
        <x:v>12.75</x:v>
      </x:c>
      <x:c r="F153" s="11" t="n">
        <x:v>17</x:v>
      </x:c>
      <x:c r="G153" s="11" t="n">
        <x:v>12.75</x:v>
      </x:c>
      <x:c r="H153" s="3" t="n">
        <x:v>30</x:v>
      </x:c>
      <x:c r="I153" s="3" t="str">
        <x:v>mL</x:v>
      </x:c>
      <x:c r="J153" s="3" t="n">
        <x:v>30</x:v>
      </x:c>
      <x:c r="K153" s="3" t="str">
        <x:v>mL</x:v>
      </x:c>
      <x:c r="L153" s="3" t="str">
        <x:v>serum mL</x:v>
      </x:c>
      <x:c r="M153" s="11" t="n">
        <x:f>IF(AND(ISNUMBER(E153),E153&gt;0,ISNUMBER(J153),J153&gt;0),E153/J153*30,"")</x:f>
        <x:v>12.75</x:v>
      </x:c>
      <x:c r="N153" s="11" t="n">
        <x:f>IF(AND(ISNUMBER(F153),F153&gt;0,ISNUMBER(J153),J153&gt;0),F153/J153*30,"")</x:f>
        <x:v>17</x:v>
      </x:c>
      <x:c r="O153" s="11" t="str">
        <x:f>IF(AND(P153="in_stock",ISNUMBER(M153)),M153,"")</x:f>
      </x:c>
      <x:c r="P153" s="3" t="str">
        <x:v>unknown</x:v>
      </x:c>
      <x:c r="Q153" s="3" t="str">
        <x:v>US-facing retailer</x:v>
      </x:c>
      <x:c r="R153" s="3" t="str">
        <x:v>YesStyle</x:v>
      </x:c>
      <x:c r="S153" s="13" t="str">
        <x:v>2026-10-20 16:09:18.576000</x:v>
      </x:c>
      <x:c r="T153" s="3" t="str">
        <x:v>Normal public UI with Shipping to United States shows US$12.75 current and US$17.00 reference for 30mL; observation2026-10-20T16:09:18.576Z. No coupon/subscription. Anonymous Pakistan-USD HTML offer explicitly superseded. Market: US-facing YesStyle retailer, United States explicitly selected in normal public UI and USD offer verified. Overseas seller/fulfillment; no domestic inventory or landed-total inference.</x:v>
      </x:c>
      <x:c r="U153" s="3" t="str">
        <x:v>Single standard size matched by product title/options and visible US purchase offer; alternate sizes, refills and bundles excluded.</x:v>
      </x:c>
      <x:c r="V153" s="3"/>
      <x:c r="W153" s="3" t="str">
        <x:v>https://www.yesstyle.com/en/medipeel-peptide-tox-bor-ampoule-30ml/info.html/pid.1057060041</x:v>
      </x:c>
    </x:row>
    <x:row r="154" ht="52" customHeight="1">
      <x:c r="A154" s="3" t="str">
        <x:v>C007</x:v>
      </x:c>
      <x:c r="B154" s="3" t="str">
        <x:v>Medicube</x:v>
      </x:c>
      <x:c r="C154" s="3" t="str">
        <x:v>Hyaluronic Multi Peptide PDRN Serum</x:v>
      </x:c>
      <x:c r="D154" s="3" t="str">
        <x:v>serum</x:v>
      </x:c>
      <x:c r="E154" s="11" t="n">
        <x:v>24</x:v>
      </x:c>
      <x:c r="F154" s="11" t="n">
        <x:v>26</x:v>
      </x:c>
      <x:c r="G154" s="11" t="n">
        <x:v>24</x:v>
      </x:c>
      <x:c r="H154" s="3" t="n">
        <x:v>30</x:v>
      </x:c>
      <x:c r="I154" s="3" t="str">
        <x:v>mL</x:v>
      </x:c>
      <x:c r="J154" s="3" t="n">
        <x:v>30</x:v>
      </x:c>
      <x:c r="K154" s="3" t="str">
        <x:v>mL</x:v>
      </x:c>
      <x:c r="L154" s="3" t="str">
        <x:v>serum mL</x:v>
      </x:c>
      <x:c r="M154" s="11" t="n">
        <x:f>IF(AND(ISNUMBER(E154),E154&gt;0,ISNUMBER(J154),J154&gt;0),E154/J154*30,"")</x:f>
        <x:v>24</x:v>
      </x:c>
      <x:c r="N154" s="11" t="n">
        <x:f>IF(AND(ISNUMBER(F154),F154&gt;0,ISNUMBER(J154),J154&gt;0),F154/J154*30,"")</x:f>
        <x:v>26</x:v>
      </x:c>
      <x:c r="O154" s="11" t="n">
        <x:f>IF(AND(P154="in_stock",ISNUMBER(M154)),M154,"")</x:f>
        <x:v>24</x:v>
      </x:c>
      <x:c r="P154" s="3" t="str">
        <x:v>in_stock</x:v>
      </x:c>
      <x:c r="Q154" s="3" t="str">
        <x:v>Official brand</x:v>
      </x:c>
      <x:c r="R154" s="3" t="str">
        <x:v>Medicube</x:v>
      </x:c>
      <x:c r="S154" s="13" t="str">
        <x:v>2026-10-20 15:39:37.064000</x:v>
      </x:c>
      <x:c r="T154" s="3" t="str">
        <x:v>24 USD paired with stated size in product section and/or selected public variant offer; excludes subscriptions/codes. Market: Official US-facing store; USD product offer. US shipping terms available on site.</x:v>
      </x:c>
      <x:c r="U154" s="3" t="str">
        <x:v>Only default variant42031222620208; official linked hero image visually prints30ml/1.01fl.oz; quantity absent in body text.</x:v>
      </x:c>
      <x:c r="V154" s="3"/>
      <x:c r="W154" s="3" t="str">
        <x:v>https://medicube.us/products/hyaluronic-multi-peptide-pdrn-serum</x:v>
      </x:c>
    </x:row>
    <x:row r="155" ht="52" customHeight="1">
      <x:c r="A155" s="3" t="str">
        <x:v>C043</x:v>
      </x:c>
      <x:c r="B155" s="3" t="str">
        <x:v>Medicube</x:v>
      </x:c>
      <x:c r="C155" s="3" t="str">
        <x:v>PDRN Pink Peptide Serum - Rose PDRN Vegan</x:v>
      </x:c>
      <x:c r="D155" s="3" t="str">
        <x:v>serum</x:v>
      </x:c>
      <x:c r="E155" s="11" t="n">
        <x:v>24</x:v>
      </x:c>
      <x:c r="F155" s="11" t="n">
        <x:v>26</x:v>
      </x:c>
      <x:c r="G155" s="11" t="n">
        <x:v>24</x:v>
      </x:c>
      <x:c r="H155" s="3" t="n">
        <x:v>30</x:v>
      </x:c>
      <x:c r="I155" s="3" t="str">
        <x:v>mL</x:v>
      </x:c>
      <x:c r="J155" s="3" t="n">
        <x:v>30</x:v>
      </x:c>
      <x:c r="K155" s="3" t="str">
        <x:v>mL</x:v>
      </x:c>
      <x:c r="L155" s="3" t="str">
        <x:v>serum mL</x:v>
      </x:c>
      <x:c r="M155" s="11" t="n">
        <x:f>IF(AND(ISNUMBER(E155),E155&gt;0,ISNUMBER(J155),J155&gt;0),E155/J155*30,"")</x:f>
        <x:v>24</x:v>
      </x:c>
      <x:c r="N155" s="11" t="n">
        <x:f>IF(AND(ISNUMBER(F155),F155&gt;0,ISNUMBER(J155),J155&gt;0),F155/J155*30,"")</x:f>
        <x:v>26</x:v>
      </x:c>
      <x:c r="O155" s="11" t="n">
        <x:f>IF(AND(P155="in_stock",ISNUMBER(M155)),M155,"")</x:f>
        <x:v>24</x:v>
      </x:c>
      <x:c r="P155" s="3" t="str">
        <x:v>in_stock</x:v>
      </x:c>
      <x:c r="Q155" s="3" t="str">
        <x:v>Official brand</x:v>
      </x:c>
      <x:c r="R155" s="3" t="str">
        <x:v>Medicube</x:v>
      </x:c>
      <x:c r="S155" s="13" t="str">
        <x:v>2026-10-20 16:06:56.618000</x:v>
      </x:c>
      <x:c r="T155" s="3" t="str">
        <x:v>24 USD paired with stated size in product section and/or selected public variant offer; excludes subscriptions/codes. Market: Official US-facing store; USD product offer. US shipping terms available on site.</x:v>
      </x:c>
      <x:c r="U155" s="3" t="str">
        <x:v>Explicit Rose PDRN Vegan variant41854273290288; current2400/reference2600cents for30mL; separate Salmon formula not conflated.</x:v>
      </x:c>
      <x:c r="V155" s="3"/>
      <x:c r="W155" s="3" t="str">
        <x:v>https://medicube.us/products/rose-pdrn-pink-peptide-serum?variant=41854273290288</x:v>
      </x:c>
    </x:row>
    <x:row r="156" ht="52" customHeight="1">
      <x:c r="A156" s="3" t="str">
        <x:v>C005</x:v>
      </x:c>
      <x:c r="B156" s="3" t="str">
        <x:v>Medicube</x:v>
      </x:c>
      <x:c r="C156" s="3" t="str">
        <x:v>PDRN Pink Peptide Serum - Salmon DNA PDRN</x:v>
      </x:c>
      <x:c r="D156" s="3" t="str">
        <x:v>serum</x:v>
      </x:c>
      <x:c r="E156" s="11" t="n">
        <x:v>24</x:v>
      </x:c>
      <x:c r="F156" s="11" t="n">
        <x:v>26</x:v>
      </x:c>
      <x:c r="G156" s="11" t="n">
        <x:v>24</x:v>
      </x:c>
      <x:c r="H156" s="3" t="n">
        <x:v>30</x:v>
      </x:c>
      <x:c r="I156" s="3" t="str">
        <x:v>mL</x:v>
      </x:c>
      <x:c r="J156" s="3" t="n">
        <x:v>30</x:v>
      </x:c>
      <x:c r="K156" s="3" t="str">
        <x:v>mL</x:v>
      </x:c>
      <x:c r="L156" s="3" t="str">
        <x:v>serum mL</x:v>
      </x:c>
      <x:c r="M156" s="11" t="n">
        <x:f>IF(AND(ISNUMBER(E156),E156&gt;0,ISNUMBER(J156),J156&gt;0),E156/J156*30,"")</x:f>
        <x:v>24</x:v>
      </x:c>
      <x:c r="N156" s="11" t="n">
        <x:f>IF(AND(ISNUMBER(F156),F156&gt;0,ISNUMBER(J156),J156&gt;0),F156/J156*30,"")</x:f>
        <x:v>26</x:v>
      </x:c>
      <x:c r="O156" s="11" t="n">
        <x:f>IF(AND(P156="in_stock",ISNUMBER(M156)),M156,"")</x:f>
        <x:v>24</x:v>
      </x:c>
      <x:c r="P156" s="3" t="str">
        <x:v>in_stock</x:v>
      </x:c>
      <x:c r="Q156" s="3" t="str">
        <x:v>Official brand</x:v>
      </x:c>
      <x:c r="R156" s="3" t="str">
        <x:v>Medicube</x:v>
      </x:c>
      <x:c r="S156" s="13" t="str">
        <x:v>2026-10-20 15:39:38.499000</x:v>
      </x:c>
      <x:c r="T156" s="3" t="str">
        <x:v>24 USD paired with stated size in product section and/or selected public variant offer; excludes subscriptions/codes. Market: Official US-facing store; USD product offer. US shipping terms available on site.</x:v>
      </x:c>
      <x:c r="U156" s="3" t="str">
        <x:v>Default Salmon DNA PDRN variant41854273257520;30mL printed in overview. Separate Rose formulation is not conflated.</x:v>
      </x:c>
      <x:c r="V156" s="3"/>
      <x:c r="W156" s="3" t="str">
        <x:v>https://medicube.us/products/rose-pdrn-pink-peptide-serum</x:v>
      </x:c>
    </x:row>
    <x:row r="157" ht="52" customHeight="1">
      <x:c r="A157" s="3" t="str">
        <x:v>C009</x:v>
      </x:c>
      <x:c r="B157" s="3" t="str">
        <x:v>Medicube</x:v>
      </x:c>
      <x:c r="C157" s="3" t="str">
        <x:v>Retinol NMN Boosting Serum</x:v>
      </x:c>
      <x:c r="D157" s="3" t="str">
        <x:v>serum</x:v>
      </x:c>
      <x:c r="E157" s="11" t="n">
        <x:v>24</x:v>
      </x:c>
      <x:c r="F157" s="11" t="n">
        <x:v>26</x:v>
      </x:c>
      <x:c r="G157" s="11" t="n">
        <x:v>24</x:v>
      </x:c>
      <x:c r="H157" s="3" t="n">
        <x:v>30</x:v>
      </x:c>
      <x:c r="I157" s="3" t="str">
        <x:v>mL</x:v>
      </x:c>
      <x:c r="J157" s="3" t="n">
        <x:v>30</x:v>
      </x:c>
      <x:c r="K157" s="3" t="str">
        <x:v>mL</x:v>
      </x:c>
      <x:c r="L157" s="3" t="str">
        <x:v>serum mL</x:v>
      </x:c>
      <x:c r="M157" s="11" t="n">
        <x:f>IF(AND(ISNUMBER(E157),E157&gt;0,ISNUMBER(J157),J157&gt;0),E157/J157*30,"")</x:f>
        <x:v>24</x:v>
      </x:c>
      <x:c r="N157" s="11" t="n">
        <x:f>IF(AND(ISNUMBER(F157),F157&gt;0,ISNUMBER(J157),J157&gt;0),F157/J157*30,"")</x:f>
        <x:v>26</x:v>
      </x:c>
      <x:c r="O157" s="11" t="n">
        <x:f>IF(AND(P157="in_stock",ISNUMBER(M157)),M157,"")</x:f>
        <x:v>24</x:v>
      </x:c>
      <x:c r="P157" s="3" t="str">
        <x:v>in_stock</x:v>
      </x:c>
      <x:c r="Q157" s="3" t="str">
        <x:v>Official brand</x:v>
      </x:c>
      <x:c r="R157" s="3" t="str">
        <x:v>Medicube</x:v>
      </x:c>
      <x:c r="S157" s="13" t="str">
        <x:v>2026-10-20 15:39:38.414000</x:v>
      </x:c>
      <x:c r="T157" s="3" t="str">
        <x:v>24 USD paired with stated size in product section and/or selected public variant offer; excludes subscriptions/codes. Market: Official US-facing store; USD product offer. US shipping terms available on site.</x:v>
      </x:c>
      <x:c r="U157" s="3" t="str">
        <x:v>Only default variant41986366079024; official linked hero prints30ml/1.01fl.oz.</x:v>
      </x:c>
      <x:c r="V157" s="3"/>
      <x:c r="W157" s="3" t="str">
        <x:v>https://medicube.us/products/retinol-nmn-boosting-serum</x:v>
      </x:c>
    </x:row>
    <x:row r="158" ht="52" customHeight="1">
      <x:c r="A158" s="3" t="str">
        <x:v>C008</x:v>
      </x:c>
      <x:c r="B158" s="3" t="str">
        <x:v>Medicube</x:v>
      </x:c>
      <x:c r="C158" s="3" t="str">
        <x:v>Zero Pore One-day Peptide Serum</x:v>
      </x:c>
      <x:c r="D158" s="3" t="str">
        <x:v>serum</x:v>
      </x:c>
      <x:c r="E158" s="11" t="n">
        <x:v>24</x:v>
      </x:c>
      <x:c r="F158" s="11" t="n">
        <x:v>26</x:v>
      </x:c>
      <x:c r="G158" s="11" t="n">
        <x:v>24</x:v>
      </x:c>
      <x:c r="H158" s="3" t="n">
        <x:v>30</x:v>
      </x:c>
      <x:c r="I158" s="3" t="str">
        <x:v>mL</x:v>
      </x:c>
      <x:c r="J158" s="3" t="n">
        <x:v>30</x:v>
      </x:c>
      <x:c r="K158" s="3" t="str">
        <x:v>mL</x:v>
      </x:c>
      <x:c r="L158" s="3" t="str">
        <x:v>serum mL</x:v>
      </x:c>
      <x:c r="M158" s="11" t="n">
        <x:f>IF(AND(ISNUMBER(E158),E158&gt;0,ISNUMBER(J158),J158&gt;0),E158/J158*30,"")</x:f>
        <x:v>24</x:v>
      </x:c>
      <x:c r="N158" s="11" t="n">
        <x:f>IF(AND(ISNUMBER(F158),F158&gt;0,ISNUMBER(J158),J158&gt;0),F158/J158*30,"")</x:f>
        <x:v>26</x:v>
      </x:c>
      <x:c r="O158" s="11" t="n">
        <x:f>IF(AND(P158="in_stock",ISNUMBER(M158)),M158,"")</x:f>
        <x:v>24</x:v>
      </x:c>
      <x:c r="P158" s="3" t="str">
        <x:v>in_stock</x:v>
      </x:c>
      <x:c r="Q158" s="3" t="str">
        <x:v>Official brand</x:v>
      </x:c>
      <x:c r="R158" s="3" t="str">
        <x:v>Medicube</x:v>
      </x:c>
      <x:c r="S158" s="13" t="str">
        <x:v>2026-10-20 15:39:38.336000</x:v>
      </x:c>
      <x:c r="T158" s="3" t="str">
        <x:v>24 USD paired with stated size in product section and/or selected public variant offer; excludes subscriptions/codes. Market: Official US-facing store; USD product offer. US shipping terms available on site.</x:v>
      </x:c>
      <x:c r="U158" s="3" t="str">
        <x:v>Only default variant40402846941232; official linked hero package prints30ml/1.01fl.oz.</x:v>
      </x:c>
      <x:c r="V158" s="3"/>
      <x:c r="W158" s="3" t="str">
        <x:v>https://medicube.us/products/zero-pore-one-day-serum</x:v>
      </x:c>
    </x:row>
    <x:row r="159" ht="52" customHeight="1">
      <x:c r="A159" s="3" t="str">
        <x:v>B001</x:v>
      </x:c>
      <x:c r="B159" s="3" t="str">
        <x:v>Medik8</x:v>
      </x:c>
      <x:c r="C159" s="3" t="str">
        <x:v>Liquid Peptides</x:v>
      </x:c>
      <x:c r="D159" s="3" t="str">
        <x:v>serum</x:v>
      </x:c>
      <x:c r="E159" s="11" t="n">
        <x:v>68</x:v>
      </x:c>
      <x:c r="F159" s="11" t="n">
        <x:v>68</x:v>
      </x:c>
      <x:c r="G159" s="3"/>
      <x:c r="H159" s="3" t="n">
        <x:v>30</x:v>
      </x:c>
      <x:c r="I159" s="3" t="str">
        <x:v>mL</x:v>
      </x:c>
      <x:c r="J159" s="3" t="n">
        <x:v>30</x:v>
      </x:c>
      <x:c r="K159" s="3" t="str">
        <x:v>mL</x:v>
      </x:c>
      <x:c r="L159" s="3" t="str">
        <x:v>serum mL</x:v>
      </x:c>
      <x:c r="M159" s="11" t="n">
        <x:f>IF(AND(ISNUMBER(E159),E159&gt;0,ISNUMBER(J159),J159&gt;0),E159/J159*30,"")</x:f>
        <x:v>68</x:v>
      </x:c>
      <x:c r="N159" s="11" t="n">
        <x:f>IF(AND(ISNUMBER(F159),F159&gt;0,ISNUMBER(J159),J159&gt;0),F159/J159*30,"")</x:f>
        <x:v>68</x:v>
      </x:c>
      <x:c r="O159" s="11" t="str">
        <x:f>IF(AND(P159="in_stock",ISNUMBER(M159)),M159,"")</x:f>
      </x:c>
      <x:c r="P159" s="3" t="str">
        <x:v>unknown</x:v>
      </x:c>
      <x:c r="Q159" s="3" t="str">
        <x:v>Official brand</x:v>
      </x:c>
      <x:c r="R159" s="3" t="str">
        <x:v>Medik8</x:v>
      </x:c>
      <x:c r="S159" s="13" t="str">
        <x:v>2026-10-20 15:41:11</x:v>
      </x:c>
      <x:c r="T159" s="3" t="str">
        <x:v>Main PDP USD68; official US peptide collection identifies matching30mL. Original formulation distinct from Advanced MP pilot. Market: Official US-facing brand page; USD prices and US shipping context.</x:v>
      </x:c>
      <x:c r="U159" s="3" t="str">
        <x:v>Main PDP USD68; official US peptide collection identifies matching30mL. Original formulation distinct from Advanced MP pilot.</x:v>
      </x:c>
      <x:c r="V159" s="3"/>
      <x:c r="W159" s="3" t="str">
        <x:v>https://us.medik8.com/products/liquid-peptides</x:v>
      </x:c>
    </x:row>
    <x:row r="160" ht="52" customHeight="1">
      <x:c r="A160" s="3" t="str">
        <x:v>P05</x:v>
      </x:c>
      <x:c r="B160" s="3" t="str">
        <x:v>Medik8</x:v>
      </x:c>
      <x:c r="C160" s="3" t="str">
        <x:v>Liquid Peptides Advanced MP Face Serum</x:v>
      </x:c>
      <x:c r="D160" s="3" t="str">
        <x:v>serum</x:v>
      </x:c>
      <x:c r="E160" s="11" t="n">
        <x:v>95</x:v>
      </x:c>
      <x:c r="F160" s="11" t="n">
        <x:v>95</x:v>
      </x:c>
      <x:c r="G160" s="3"/>
      <x:c r="H160" s="3" t="n">
        <x:v>30</x:v>
      </x:c>
      <x:c r="I160" s="3" t="str">
        <x:v>mL</x:v>
      </x:c>
      <x:c r="J160" s="3" t="n">
        <x:v>30</x:v>
      </x:c>
      <x:c r="K160" s="3" t="str">
        <x:v>mL</x:v>
      </x:c>
      <x:c r="L160" s="3" t="str">
        <x:v>serum mL</x:v>
      </x:c>
      <x:c r="M160" s="11" t="n">
        <x:f>IF(AND(ISNUMBER(E160),E160&gt;0,ISNUMBER(J160),J160&gt;0),E160/J160*30,"")</x:f>
        <x:v>95</x:v>
      </x:c>
      <x:c r="N160" s="11" t="n">
        <x:f>IF(AND(ISNUMBER(F160),F160&gt;0,ISNUMBER(J160),J160&gt;0),F160/J160*30,"")</x:f>
        <x:v>95</x:v>
      </x:c>
      <x:c r="O160" s="11" t="n">
        <x:f>IF(AND(P160="in_stock",ISNUMBER(M160)),M160,"")</x:f>
        <x:v>95</x:v>
      </x:c>
      <x:c r="P160" s="3" t="str">
        <x:v>in_stock</x:v>
      </x:c>
      <x:c r="Q160" s="3" t="str">
        <x:v>Official brand</x:v>
      </x:c>
      <x:c r="R160" s="3" t="str">
        <x:v>Medik8</x:v>
      </x:c>
      <x:c r="S160" s="13" t="str">
        <x:v>2026-10-20 15:17:00</x:v>
      </x:c>
      <x:c r="T160" s="3" t="str">
        <x:v>Official reader lines85-86 and365-371 pairs30mL and95. Public HTML variant44552541667514 available=true and price9500 with null compare_at_price. Market: US</x:v>
      </x:c>
      <x:c r="U160" s="3" t="str">
        <x:v>Current official Advanced MP product used under predeclared successor rule; single30mL/1.0fl oz. Variant44552541667514 price9500/compare_at_price null. Subscription85.50 excluded.</x:v>
      </x:c>
      <x:c r="V160" s="3"/>
      <x:c r="W160" s="3" t="str">
        <x:v>https://us.medik8.com/products/liquid-peptides-advanced-mp</x:v>
      </x:c>
    </x:row>
    <x:row r="161" ht="39" customHeight="1">
      <x:c r="A161" s="3" t="str">
        <x:v>B002</x:v>
      </x:c>
      <x:c r="B161" s="3" t="str">
        <x:v>Medik8</x:v>
      </x:c>
      <x:c r="C161" s="3" t="str">
        <x:v>Niacinamide Peptides</x:v>
      </x:c>
      <x:c r="D161" s="3" t="str">
        <x:v>serum</x:v>
      </x:c>
      <x:c r="E161" s="11" t="n">
        <x:v>56</x:v>
      </x:c>
      <x:c r="F161" s="11" t="n">
        <x:v>56</x:v>
      </x:c>
      <x:c r="G161" s="3"/>
      <x:c r="H161" s="3" t="n">
        <x:v>30</x:v>
      </x:c>
      <x:c r="I161" s="3" t="str">
        <x:v>mL</x:v>
      </x:c>
      <x:c r="J161" s="3" t="n">
        <x:v>30</x:v>
      </x:c>
      <x:c r="K161" s="3" t="str">
        <x:v>mL</x:v>
      </x:c>
      <x:c r="L161" s="3" t="str">
        <x:v>serum mL</x:v>
      </x:c>
      <x:c r="M161" s="11" t="n">
        <x:f>IF(AND(ISNUMBER(E161),E161&gt;0,ISNUMBER(J161),J161&gt;0),E161/J161*30,"")</x:f>
        <x:v>56</x:v>
      </x:c>
      <x:c r="N161" s="11" t="n">
        <x:f>IF(AND(ISNUMBER(F161),F161&gt;0,ISNUMBER(J161),J161&gt;0),F161/J161*30,"")</x:f>
        <x:v>56</x:v>
      </x:c>
      <x:c r="O161" s="11" t="str">
        <x:f>IF(AND(P161="in_stock",ISNUMBER(M161)),M161,"")</x:f>
      </x:c>
      <x:c r="P161" s="3" t="str">
        <x:v>unknown</x:v>
      </x:c>
      <x:c r="Q161" s="3" t="str">
        <x:v>Official brand</x:v>
      </x:c>
      <x:c r="R161" s="3" t="str">
        <x:v>Medik8</x:v>
      </x:c>
      <x:c r="S161" s="13" t="str">
        <x:v>2026-10-20 15:41:11</x:v>
      </x:c>
      <x:c r="T161" s="3" t="str">
        <x:v>Main PDP USD56 and30mL.10% in product heading refers to niacinamide, not peptides. Market: Official US-facing brand page; USD prices and US shipping context.</x:v>
      </x:c>
      <x:c r="U161" s="3" t="str">
        <x:v>Main PDP USD56 and30mL.10% in product heading refers to niacinamide, not peptides.</x:v>
      </x:c>
      <x:c r="V161" s="3"/>
      <x:c r="W161" s="3" t="str">
        <x:v>https://us.medik8.com/products/niacinamide-peptides</x:v>
      </x:c>
    </x:row>
    <x:row r="162" ht="65" customHeight="1">
      <x:c r="A162" s="3" t="str">
        <x:v>C004</x:v>
      </x:c>
      <x:c r="B162" s="3" t="str">
        <x:v>Mizon</x:v>
      </x:c>
      <x:c r="C162" s="3" t="str">
        <x:v>7 Vegan Peptide Booster Serum</x:v>
      </x:c>
      <x:c r="D162" s="3" t="str">
        <x:v>serum</x:v>
      </x:c>
      <x:c r="E162" s="11" t="n">
        <x:v>25</x:v>
      </x:c>
      <x:c r="F162" s="11" t="n">
        <x:v>25</x:v>
      </x:c>
      <x:c r="G162" s="3"/>
      <x:c r="H162" s="3" t="n">
        <x:v>150</x:v>
      </x:c>
      <x:c r="I162" s="3" t="str">
        <x:v>mL</x:v>
      </x:c>
      <x:c r="J162" s="3" t="n">
        <x:v>150</x:v>
      </x:c>
      <x:c r="K162" s="3" t="str">
        <x:v>mL</x:v>
      </x:c>
      <x:c r="L162" s="3" t="str">
        <x:v>serum mL</x:v>
      </x:c>
      <x:c r="M162" s="11" t="n">
        <x:f>IF(AND(ISNUMBER(E162),E162&gt;0,ISNUMBER(J162),J162&gt;0),E162/J162*30,"")</x:f>
        <x:v>5</x:v>
      </x:c>
      <x:c r="N162" s="11" t="n">
        <x:f>IF(AND(ISNUMBER(F162),F162&gt;0,ISNUMBER(J162),J162&gt;0),F162/J162*30,"")</x:f>
        <x:v>5</x:v>
      </x:c>
      <x:c r="O162" s="11" t="n">
        <x:f>IF(AND(P162="in_stock",ISNUMBER(M162)),M162,"")</x:f>
        <x:v>5</x:v>
      </x:c>
      <x:c r="P162" s="3" t="str">
        <x:v>in_stock</x:v>
      </x:c>
      <x:c r="Q162" s="3" t="str">
        <x:v>Official brand</x:v>
      </x:c>
      <x:c r="R162" s="3" t="str">
        <x:v>Mizon</x:v>
      </x:c>
      <x:c r="S162" s="13" t="str">
        <x:v>2026-10-20 15:38:41.600000</x:v>
      </x:c>
      <x:c r="T162" s="3" t="str">
        <x:v>25 USD paired with stated size in product section and/or selected public variant offer; excludes subscriptions/codes. Market: Official global USD store; official shipping guide explicitly lists United States with shipping price and delivery periods (https://mizon.pfdbrand.com/shipping-guide/).</x:v>
      </x:c>
      <x:c r="U162" s="3" t="str">
        <x:v>Single/default standard full size; metric size printed on product page.</x:v>
      </x:c>
      <x:c r="V162" s="3"/>
      <x:c r="W162" s="3" t="str">
        <x:v>https://mizon.pfdbrand.com/7-vegan-peptide-booster-serum.html</x:v>
      </x:c>
    </x:row>
    <x:row r="163" ht="52" customHeight="1">
      <x:c r="A163" s="3" t="str">
        <x:v>C031</x:v>
      </x:c>
      <x:c r="B163" s="3" t="str">
        <x:v>Mizon</x:v>
      </x:c>
      <x:c r="C163" s="3" t="str">
        <x:v>Peptide 500</x:v>
      </x:c>
      <x:c r="D163" s="3" t="str">
        <x:v>serum</x:v>
      </x:c>
      <x:c r="E163" s="11" t="n">
        <x:v>46.67</x:v>
      </x:c>
      <x:c r="F163" s="11" t="n">
        <x:v>46.67</x:v>
      </x:c>
      <x:c r="G163" s="3"/>
      <x:c r="H163" s="3" t="n">
        <x:v>30</x:v>
      </x:c>
      <x:c r="I163" s="3" t="str">
        <x:v>mL</x:v>
      </x:c>
      <x:c r="J163" s="3" t="n">
        <x:v>30</x:v>
      </x:c>
      <x:c r="K163" s="3" t="str">
        <x:v>mL</x:v>
      </x:c>
      <x:c r="L163" s="3" t="str">
        <x:v>serum mL</x:v>
      </x:c>
      <x:c r="M163" s="11" t="n">
        <x:f>IF(AND(ISNUMBER(E163),E163&gt;0,ISNUMBER(J163),J163&gt;0),E163/J163*30,"")</x:f>
        <x:v>46.67</x:v>
      </x:c>
      <x:c r="N163" s="11" t="n">
        <x:f>IF(AND(ISNUMBER(F163),F163&gt;0,ISNUMBER(J163),J163&gt;0),F163/J163*30,"")</x:f>
        <x:v>46.67</x:v>
      </x:c>
      <x:c r="O163" s="11" t="n">
        <x:f>IF(AND(P163="in_stock",ISNUMBER(M163)),M163,"")</x:f>
        <x:v>46.67</x:v>
      </x:c>
      <x:c r="P163" s="3" t="str">
        <x:v>in_stock</x:v>
      </x:c>
      <x:c r="Q163" s="3" t="str">
        <x:v>Official brand</x:v>
      </x:c>
      <x:c r="R163" s="3" t="str">
        <x:v>Mizon</x:v>
      </x:c>
      <x:c r="S163" s="13" t="str">
        <x:v>2026-10-20 15:52:48.231000</x:v>
      </x:c>
      <x:c r="T163" s="3" t="str">
        <x:v>46.67 USD paired with stated size in product section and/or selected public variant offer; excludes subscriptions/codes. Market: Official global Mizon USD store; shipping guide explicitly lists United States and delivery fees/periods.</x:v>
      </x:c>
      <x:c r="U163" s="3" t="str">
        <x:v>Single/default standard full size; metric size printed on product page.</x:v>
      </x:c>
      <x:c r="V163" s="3"/>
      <x:c r="W163" s="3" t="str">
        <x:v>https://mizon.pfdbrand.com/peptide-500.html</x:v>
      </x:c>
    </x:row>
    <x:row r="164" ht="52" customHeight="1">
      <x:c r="A164" s="3" t="str">
        <x:v>C036</x:v>
      </x:c>
      <x:c r="B164" s="3" t="str">
        <x:v>Mizon</x:v>
      </x:c>
      <x:c r="C164" s="3" t="str">
        <x:v>Snail Repair Intensive Ampoule</x:v>
      </x:c>
      <x:c r="D164" s="3" t="str">
        <x:v>serum</x:v>
      </x:c>
      <x:c r="E164" s="11" t="n">
        <x:v>37.14</x:v>
      </x:c>
      <x:c r="F164" s="11" t="n">
        <x:v>37.14</x:v>
      </x:c>
      <x:c r="G164" s="3"/>
      <x:c r="H164" s="3" t="n">
        <x:v>30</x:v>
      </x:c>
      <x:c r="I164" s="3" t="str">
        <x:v>mL</x:v>
      </x:c>
      <x:c r="J164" s="3" t="n">
        <x:v>30</x:v>
      </x:c>
      <x:c r="K164" s="3" t="str">
        <x:v>mL</x:v>
      </x:c>
      <x:c r="L164" s="3" t="str">
        <x:v>serum mL</x:v>
      </x:c>
      <x:c r="M164" s="11" t="n">
        <x:f>IF(AND(ISNUMBER(E164),E164&gt;0,ISNUMBER(J164),J164&gt;0),E164/J164*30,"")</x:f>
        <x:v>37.14</x:v>
      </x:c>
      <x:c r="N164" s="11" t="n">
        <x:f>IF(AND(ISNUMBER(F164),F164&gt;0,ISNUMBER(J164),J164&gt;0),F164/J164*30,"")</x:f>
        <x:v>37.14</x:v>
      </x:c>
      <x:c r="O164" s="11" t="n">
        <x:f>IF(AND(P164="in_stock",ISNUMBER(M164)),M164,"")</x:f>
        <x:v>37.14</x:v>
      </x:c>
      <x:c r="P164" s="3" t="str">
        <x:v>in_stock</x:v>
      </x:c>
      <x:c r="Q164" s="3" t="str">
        <x:v>Official brand</x:v>
      </x:c>
      <x:c r="R164" s="3" t="str">
        <x:v>Mizon</x:v>
      </x:c>
      <x:c r="S164" s="13" t="str">
        <x:v>2026-10-20 15:52:47.559000</x:v>
      </x:c>
      <x:c r="T164" s="3" t="str">
        <x:v>37.14 USD paired with stated size in product section and/or selected public variant offer; excludes subscriptions/codes. Market: Official global Mizon USD store; shipping guide explicitly lists United States and delivery fees/periods.</x:v>
      </x:c>
      <x:c r="U164" s="3" t="str">
        <x:v>Single/default standard full size; metric size printed on product page.</x:v>
      </x:c>
      <x:c r="V164" s="3"/>
      <x:c r="W164" s="3" t="str">
        <x:v>https://mizon.pfdbrand.com/snail-repair-intensive-ampoule.html</x:v>
      </x:c>
    </x:row>
    <x:row r="165" ht="65" customHeight="1">
      <x:c r="A165" s="3" t="str">
        <x:v>A002</x:v>
      </x:c>
      <x:c r="B165" s="3" t="str">
        <x:v>Naturium</x:v>
      </x:c>
      <x:c r="C165" s="3" t="str">
        <x:v>Multi-Active Exosome Serum</x:v>
      </x:c>
      <x:c r="D165" s="3" t="str">
        <x:v>serum</x:v>
      </x:c>
      <x:c r="E165" s="11" t="n">
        <x:v>27</x:v>
      </x:c>
      <x:c r="F165" s="11" t="n">
        <x:v>27</x:v>
      </x:c>
      <x:c r="G165" s="3"/>
      <x:c r="H165" s="3" t="n">
        <x:v>30</x:v>
      </x:c>
      <x:c r="I165" s="3" t="str">
        <x:v>mL</x:v>
      </x:c>
      <x:c r="J165" s="3" t="n">
        <x:v>30</x:v>
      </x:c>
      <x:c r="K165" s="3" t="str">
        <x:v>mL</x:v>
      </x:c>
      <x:c r="L165" s="3" t="str">
        <x:v>serum mL</x:v>
      </x:c>
      <x:c r="M165" s="11" t="n">
        <x:f>IF(AND(ISNUMBER(E165),E165&gt;0,ISNUMBER(J165),J165&gt;0),E165/J165*30,"")</x:f>
        <x:v>27</x:v>
      </x:c>
      <x:c r="N165" s="11" t="n">
        <x:f>IF(AND(ISNUMBER(F165),F165&gt;0,ISNUMBER(J165),J165&gt;0),F165/J165*30,"")</x:f>
        <x:v>27</x:v>
      </x:c>
      <x:c r="O165" s="11" t="n">
        <x:f>IF(AND(P165="in_stock",ISNUMBER(M165)),M165,"")</x:f>
        <x:v>27</x:v>
      </x:c>
      <x:c r="P165" s="3" t="str">
        <x:v>in_stock</x:v>
      </x:c>
      <x:c r="Q165" s="3" t="str">
        <x:v>Official brand</x:v>
      </x:c>
      <x:c r="R165" s="3" t="str">
        <x:v>Naturium</x:v>
      </x:c>
      <x:c r="S165" s="13" t="str">
        <x:v>2026-10-20 15:39:51.535000</x:v>
      </x:c>
      <x:c r="T165" s="3" t="str">
        <x:v>Current public product page and product-specific official public feed variant42285626458167 advertiseUSD27.00; referenceUSD27.00. Pack quantity 30 mL; no coupon/subscription basis. Market: Official US-facing product page; matching public USD offer and US shipping/store context reviewed.</x:v>
      </x:c>
      <x:c r="U165" s="3" t="str">
        <x:v>Standard single formulation; variant42285626458167, Default Title. Quantity from product details; variant feed price matched to same product. Coupons and subscription prices excluded.</x:v>
      </x:c>
      <x:c r="V165" s="3"/>
      <x:c r="W165" s="3" t="str">
        <x:v>https://naturium.com/products/multi-active-exosome-serum</x:v>
      </x:c>
    </x:row>
    <x:row r="166" ht="52" customHeight="1">
      <x:c r="A166" s="3" t="str">
        <x:v>P07</x:v>
      </x:c>
      <x:c r="B166" s="3" t="str">
        <x:v>Naturium</x:v>
      </x:c>
      <x:c r="C166" s="3" t="str">
        <x:v>Multi-Peptide Advanced Serum</x:v>
      </x:c>
      <x:c r="D166" s="3" t="str">
        <x:v>serum</x:v>
      </x:c>
      <x:c r="E166" s="11" t="n">
        <x:v>25</x:v>
      </x:c>
      <x:c r="F166" s="11" t="n">
        <x:v>25</x:v>
      </x:c>
      <x:c r="G166" s="3"/>
      <x:c r="H166" s="3" t="n">
        <x:v>30</x:v>
      </x:c>
      <x:c r="I166" s="3" t="str">
        <x:v>mL</x:v>
      </x:c>
      <x:c r="J166" s="3" t="n">
        <x:v>30</x:v>
      </x:c>
      <x:c r="K166" s="3" t="str">
        <x:v>mL</x:v>
      </x:c>
      <x:c r="L166" s="3" t="str">
        <x:v>serum mL</x:v>
      </x:c>
      <x:c r="M166" s="11" t="n">
        <x:f>IF(AND(ISNUMBER(E166),E166&gt;0,ISNUMBER(J166),J166&gt;0),E166/J166*30,"")</x:f>
        <x:v>25</x:v>
      </x:c>
      <x:c r="N166" s="11" t="n">
        <x:f>IF(AND(ISNUMBER(F166),F166&gt;0,ISNUMBER(J166),J166&gt;0),F166/J166*30,"")</x:f>
        <x:v>25</x:v>
      </x:c>
      <x:c r="O166" s="11" t="n">
        <x:f>IF(AND(P166="in_stock",ISNUMBER(M166)),M166,"")</x:f>
        <x:v>25</x:v>
      </x:c>
      <x:c r="P166" s="3" t="str">
        <x:v>in_stock</x:v>
      </x:c>
      <x:c r="Q166" s="3" t="str">
        <x:v>Official brand</x:v>
      </x:c>
      <x:c r="R166" s="3" t="str">
        <x:v>Naturium</x:v>
      </x:c>
      <x:c r="S166" s="13" t="str">
        <x:v>2026-10-20 15:16:16</x:v>
      </x:c>
      <x:c r="T166" s="3" t="str">
        <x:v>Official reader198 and206-211 shows25 with selected Standard30mL/Add to cart; public ProductGroup variant41568455426103 Offer25USD/InStock. Market: US official store, USD structured offer</x:v>
      </x:c>
      <x:c r="U166" s="3" t="str">
        <x:v>Native selected Standard1.0fl oz/30mL, variant41568455426103, USD25. Jumbo60mL alternate excluded.</x:v>
      </x:c>
      <x:c r="V166" s="3"/>
      <x:c r="W166" s="3" t="str">
        <x:v>https://naturium.com/products/multi-peptide-advanced-serum</x:v>
      </x:c>
    </x:row>
    <x:row r="167" ht="52" customHeight="1">
      <x:c r="A167" s="3" t="str">
        <x:v>C030</x:v>
      </x:c>
      <x:c r="B167" s="3" t="str">
        <x:v>Neogen</x:v>
      </x:c>
      <x:c r="C167" s="3" t="str">
        <x:v>Real Bakuchiol Firming Serum</x:v>
      </x:c>
      <x:c r="D167" s="3" t="str">
        <x:v>serum</x:v>
      </x:c>
      <x:c r="E167" s="11" t="n">
        <x:v>34.2</x:v>
      </x:c>
      <x:c r="F167" s="11" t="n">
        <x:v>38</x:v>
      </x:c>
      <x:c r="G167" s="11" t="n">
        <x:v>34.2</x:v>
      </x:c>
      <x:c r="H167" s="3" t="n">
        <x:v>30</x:v>
      </x:c>
      <x:c r="I167" s="3" t="str">
        <x:v>mL</x:v>
      </x:c>
      <x:c r="J167" s="3" t="n">
        <x:v>30</x:v>
      </x:c>
      <x:c r="K167" s="3" t="str">
        <x:v>mL</x:v>
      </x:c>
      <x:c r="L167" s="3" t="str">
        <x:v>serum mL</x:v>
      </x:c>
      <x:c r="M167" s="11" t="n">
        <x:f>IF(AND(ISNUMBER(E167),E167&gt;0,ISNUMBER(J167),J167&gt;0),E167/J167*30,"")</x:f>
        <x:v>34.2</x:v>
      </x:c>
      <x:c r="N167" s="11" t="n">
        <x:f>IF(AND(ISNUMBER(F167),F167&gt;0,ISNUMBER(J167),J167&gt;0),F167/J167*30,"")</x:f>
        <x:v>38</x:v>
      </x:c>
      <x:c r="O167" s="11" t="str">
        <x:f>IF(AND(P167="in_stock",ISNUMBER(M167)),M167,"")</x:f>
      </x:c>
      <x:c r="P167" s="3" t="str">
        <x:v>unknown</x:v>
      </x:c>
      <x:c r="Q167" s="3" t="str">
        <x:v>Official brand</x:v>
      </x:c>
      <x:c r="R167" s="3" t="str">
        <x:v>Neogen</x:v>
      </x:c>
      <x:c r="S167" s="13" t="str">
        <x:v>2026-10-20 15:50:46.966000</x:v>
      </x:c>
      <x:c r="T167" s="3" t="str">
        <x:v>34.2 USD paired with stated size in product section and/or selected public variant offer; excludes subscriptions/codes. Market: Official NEOGENLAB US store; USD offer and UScountry selected.</x:v>
      </x:c>
      <x:c r="U167" s="3" t="str">
        <x:v>Single/default standard full size; metric size printed on product page.</x:v>
      </x:c>
      <x:c r="V167" s="3"/>
      <x:c r="W167" s="3" t="str">
        <x:v>https://neogenlab.us/products/neogen-dermalogy-real-bakuchiol-firming-serum-30ml-vegan-1</x:v>
      </x:c>
    </x:row>
    <x:row r="168" ht="52" customHeight="1">
      <x:c r="A168" s="3" t="str">
        <x:v>C029</x:v>
      </x:c>
      <x:c r="B168" s="3" t="str">
        <x:v>Neogen</x:v>
      </x:c>
      <x:c r="C168" s="3" t="str">
        <x:v>Real Peptide Serum</x:v>
      </x:c>
      <x:c r="D168" s="3" t="str">
        <x:v>serum</x:v>
      </x:c>
      <x:c r="E168" s="11" t="n">
        <x:v>34.2</x:v>
      </x:c>
      <x:c r="F168" s="11" t="n">
        <x:v>38</x:v>
      </x:c>
      <x:c r="G168" s="11" t="n">
        <x:v>34.2</x:v>
      </x:c>
      <x:c r="H168" s="3" t="n">
        <x:v>30</x:v>
      </x:c>
      <x:c r="I168" s="3" t="str">
        <x:v>mL</x:v>
      </x:c>
      <x:c r="J168" s="3" t="n">
        <x:v>30</x:v>
      </x:c>
      <x:c r="K168" s="3" t="str">
        <x:v>mL</x:v>
      </x:c>
      <x:c r="L168" s="3" t="str">
        <x:v>serum mL</x:v>
      </x:c>
      <x:c r="M168" s="11" t="n">
        <x:f>IF(AND(ISNUMBER(E168),E168&gt;0,ISNUMBER(J168),J168&gt;0),E168/J168*30,"")</x:f>
        <x:v>34.2</x:v>
      </x:c>
      <x:c r="N168" s="11" t="n">
        <x:f>IF(AND(ISNUMBER(F168),F168&gt;0,ISNUMBER(J168),J168&gt;0),F168/J168*30,"")</x:f>
        <x:v>38</x:v>
      </x:c>
      <x:c r="O168" s="11" t="str">
        <x:f>IF(AND(P168="in_stock",ISNUMBER(M168)),M168,"")</x:f>
      </x:c>
      <x:c r="P168" s="3" t="str">
        <x:v>unknown</x:v>
      </x:c>
      <x:c r="Q168" s="3" t="str">
        <x:v>Official brand</x:v>
      </x:c>
      <x:c r="R168" s="3" t="str">
        <x:v>Neogen</x:v>
      </x:c>
      <x:c r="S168" s="13" t="str">
        <x:v>2026-10-20 15:48:59.015000</x:v>
      </x:c>
      <x:c r="T168" s="3" t="str">
        <x:v>34.2 USD paired with stated size in product section and/or selected public variant offer; excludes subscriptions/codes. Market: Official NEOGENLAB US store; USD offer and UScountry selected.</x:v>
      </x:c>
      <x:c r="U168" s="3" t="str">
        <x:v>Single/default standard full size; metric size printed on product page.</x:v>
      </x:c>
      <x:c r="V168" s="3"/>
      <x:c r="W168" s="3" t="str">
        <x:v>https://neogenlab.us/products/neogen-dermalogy-real-peptide-serum-1-01-fl-oz-30ml</x:v>
      </x:c>
    </x:row>
    <x:row r="169" ht="52" customHeight="1">
      <x:c r="A169" s="3" t="str">
        <x:v>P02</x:v>
      </x:c>
      <x:c r="B169" s="3" t="str">
        <x:v>NIOD</x:v>
      </x:c>
      <x:c r="C169" s="3" t="str">
        <x:v>Copper Amino Isolate Serum 3 1:1 (CAIS3)</x:v>
      </x:c>
      <x:c r="D169" s="3" t="str">
        <x:v>serum</x:v>
      </x:c>
      <x:c r="E169" s="11" t="n">
        <x:v>62</x:v>
      </x:c>
      <x:c r="F169" s="11" t="n">
        <x:v>62</x:v>
      </x:c>
      <x:c r="G169" s="3"/>
      <x:c r="H169" s="3" t="n">
        <x:v>15</x:v>
      </x:c>
      <x:c r="I169" s="3" t="str">
        <x:v>mL</x:v>
      </x:c>
      <x:c r="J169" s="3" t="n">
        <x:v>15</x:v>
      </x:c>
      <x:c r="K169" s="3" t="str">
        <x:v>mL</x:v>
      </x:c>
      <x:c r="L169" s="3" t="str">
        <x:v>serum mL</x:v>
      </x:c>
      <x:c r="M169" s="11" t="n">
        <x:f>IF(AND(ISNUMBER(E169),E169&gt;0,ISNUMBER(J169),J169&gt;0),E169/J169*30,"")</x:f>
        <x:v>124.00000000000001</x:v>
      </x:c>
      <x:c r="N169" s="11" t="n">
        <x:f>IF(AND(ISNUMBER(F169),F169&gt;0,ISNUMBER(J169),J169&gt;0),F169/J169*30,"")</x:f>
        <x:v>124.00000000000001</x:v>
      </x:c>
      <x:c r="O169" s="11" t="n">
        <x:f>IF(AND(P169="in_stock",ISNUMBER(M169)),M169,"")</x:f>
        <x:v>124.00000000000001</x:v>
      </x:c>
      <x:c r="P169" s="3" t="str">
        <x:v>in_stock</x:v>
      </x:c>
      <x:c r="Q169" s="3" t="str">
        <x:v>Official brand</x:v>
      </x:c>
      <x:c r="R169" s="3" t="str">
        <x:v>NIOD</x:v>
      </x:c>
      <x:c r="S169" s="13" t="str">
        <x:v>2026-10-20 15:16:09</x:v>
      </x:c>
      <x:c r="T169" s="3" t="str">
        <x:v>Reader lines111-121 USD62/15mL and30mL options. Anonymous public HTML disambiguates selected15mL; structured offer USD62/InStock. Market: US</x:v>
      </x:c>
      <x:c r="U169" s="3" t="str">
        <x:v>15mL is native selected default, explicitly confirmed in public HTML selected swatch data-attr-value=15ml-new, matching SKU769915152265 and USD62 offer. 30mL is an unselected alternate and is not counted as a second observation.</x:v>
      </x:c>
      <x:c r="V169" s="3"/>
      <x:c r="W169" s="3" t="str">
        <x:v>https://niod.com/en-us/copper-amino-isolate-serum-3-11-cais3-serum-100368.html</x:v>
      </x:c>
    </x:row>
    <x:row r="170" ht="52" customHeight="1">
      <x:c r="A170" s="3" t="str">
        <x:v>A055</x:v>
      </x:c>
      <x:c r="B170" s="3" t="str">
        <x:v>NIOD</x:v>
      </x:c>
      <x:c r="C170" s="3" t="str">
        <x:v>Modulating Glucosides (MG)</x:v>
      </x:c>
      <x:c r="D170" s="3" t="str">
        <x:v>serum</x:v>
      </x:c>
      <x:c r="E170" s="11" t="n">
        <x:v>29</x:v>
      </x:c>
      <x:c r="F170" s="11" t="n">
        <x:v>29</x:v>
      </x:c>
      <x:c r="G170" s="3"/>
      <x:c r="H170" s="3" t="n">
        <x:v>30</x:v>
      </x:c>
      <x:c r="I170" s="3" t="str">
        <x:v>mL</x:v>
      </x:c>
      <x:c r="J170" s="3" t="n">
        <x:v>30</x:v>
      </x:c>
      <x:c r="K170" s="3" t="str">
        <x:v>mL</x:v>
      </x:c>
      <x:c r="L170" s="3" t="str">
        <x:v>serum mL</x:v>
      </x:c>
      <x:c r="M170" s="11" t="n">
        <x:f>IF(AND(ISNUMBER(E170),E170&gt;0,ISNUMBER(J170),J170&gt;0),E170/J170*30,"")</x:f>
        <x:v>29</x:v>
      </x:c>
      <x:c r="N170" s="11" t="n">
        <x:f>IF(AND(ISNUMBER(F170),F170&gt;0,ISNUMBER(J170),J170&gt;0),F170/J170*30,"")</x:f>
        <x:v>29</x:v>
      </x:c>
      <x:c r="O170" s="11" t="n">
        <x:f>IF(AND(P170="in_stock",ISNUMBER(M170)),M170,"")</x:f>
        <x:v>29</x:v>
      </x:c>
      <x:c r="P170" s="3" t="str">
        <x:v>in_stock</x:v>
      </x:c>
      <x:c r="Q170" s="3" t="str">
        <x:v>Official brand</x:v>
      </x:c>
      <x:c r="R170" s="3" t="str">
        <x:v>NIOD</x:v>
      </x:c>
      <x:c r="S170" s="13" t="str">
        <x:v>2026-10-20 15:55:12.078000</x:v>
      </x:c>
      <x:c r="T170" s="3" t="str">
        <x:v>Native public PDP displays $29.00USD and default 30mL; Add toCart available. Signup discounts excluded. Market: Official en-us page explicitly displays USD price and United States locale.</x:v>
      </x:c>
      <x:c r="U170" s="3" t="str">
        <x:v>Default standard30mL page offer; other sizes, if visible, excluded. Price paired to selected default size in public PDP.</x:v>
      </x:c>
      <x:c r="V170" s="3"/>
      <x:c r="W170" s="3" t="str">
        <x:v>https://niod.com/en-us/modulating-glucosides-mg-serum-100370.html</x:v>
      </x:c>
    </x:row>
    <x:row r="171" ht="52" customHeight="1">
      <x:c r="A171" s="3" t="str">
        <x:v>A056</x:v>
      </x:c>
      <x:c r="B171" s="3" t="str">
        <x:v>NIOD</x:v>
      </x:c>
      <x:c r="C171" s="3" t="str">
        <x:v>RE: Pigment (RP)</x:v>
      </x:c>
      <x:c r="D171" s="3" t="str">
        <x:v>serum</x:v>
      </x:c>
      <x:c r="E171" s="11" t="n">
        <x:v>40</x:v>
      </x:c>
      <x:c r="F171" s="11" t="n">
        <x:v>40</x:v>
      </x:c>
      <x:c r="G171" s="3"/>
      <x:c r="H171" s="3" t="n">
        <x:v>15</x:v>
      </x:c>
      <x:c r="I171" s="3" t="str">
        <x:v>mL</x:v>
      </x:c>
      <x:c r="J171" s="3" t="n">
        <x:v>15</x:v>
      </x:c>
      <x:c r="K171" s="3" t="str">
        <x:v>mL</x:v>
      </x:c>
      <x:c r="L171" s="3" t="str">
        <x:v>serum mL</x:v>
      </x:c>
      <x:c r="M171" s="11" t="n">
        <x:f>IF(AND(ISNUMBER(E171),E171&gt;0,ISNUMBER(J171),J171&gt;0),E171/J171*30,"")</x:f>
        <x:v>80</x:v>
      </x:c>
      <x:c r="N171" s="11" t="n">
        <x:f>IF(AND(ISNUMBER(F171),F171&gt;0,ISNUMBER(J171),J171&gt;0),F171/J171*30,"")</x:f>
        <x:v>80</x:v>
      </x:c>
      <x:c r="O171" s="11" t="n">
        <x:f>IF(AND(P171="in_stock",ISNUMBER(M171)),M171,"")</x:f>
        <x:v>80</x:v>
      </x:c>
      <x:c r="P171" s="3" t="str">
        <x:v>in_stock</x:v>
      </x:c>
      <x:c r="Q171" s="3" t="str">
        <x:v>Official brand</x:v>
      </x:c>
      <x:c r="R171" s="3" t="str">
        <x:v>NIOD</x:v>
      </x:c>
      <x:c r="S171" s="13" t="str">
        <x:v>2026-10-20 15:55:13.925000</x:v>
      </x:c>
      <x:c r="T171" s="3" t="str">
        <x:v>Native public PDP displays $40.00USD and default 15mL; Add toCart available. Signup discounts excluded. Market: Official en-us page explicitly displays USD price and United States locale.</x:v>
      </x:c>
      <x:c r="U171" s="3" t="str">
        <x:v>Default standard15mL page offer; other sizes, if visible, excluded. Price paired to selected default size in public PDP.</x:v>
      </x:c>
      <x:c r="V171" s="3"/>
      <x:c r="W171" s="3" t="str">
        <x:v>https://niod.com/en-us/re-pigment-rp-serum-100376.html</x:v>
      </x:c>
    </x:row>
    <x:row r="172" ht="52" customHeight="1">
      <x:c r="A172" s="3" t="str">
        <x:v>C013</x:v>
      </x:c>
      <x:c r="B172" s="3" t="str">
        <x:v>Numbuzin</x:v>
      </x:c>
      <x:c r="C172" s="3" t="str">
        <x:v>No.2 Rose PDRN Collagen 2X Plumping Serum</x:v>
      </x:c>
      <x:c r="D172" s="3" t="str">
        <x:v>serum</x:v>
      </x:c>
      <x:c r="E172" s="11" t="n">
        <x:v>19.6</x:v>
      </x:c>
      <x:c r="F172" s="11" t="n">
        <x:v>28</x:v>
      </x:c>
      <x:c r="G172" s="11" t="n">
        <x:v>19.6</x:v>
      </x:c>
      <x:c r="H172" s="3" t="n">
        <x:v>30</x:v>
      </x:c>
      <x:c r="I172" s="3" t="str">
        <x:v>mL</x:v>
      </x:c>
      <x:c r="J172" s="3" t="n">
        <x:v>30</x:v>
      </x:c>
      <x:c r="K172" s="3" t="str">
        <x:v>mL</x:v>
      </x:c>
      <x:c r="L172" s="3" t="str">
        <x:v>serum mL</x:v>
      </x:c>
      <x:c r="M172" s="11" t="n">
        <x:f>IF(AND(ISNUMBER(E172),E172&gt;0,ISNUMBER(J172),J172&gt;0),E172/J172*30,"")</x:f>
        <x:v>19.6</x:v>
      </x:c>
      <x:c r="N172" s="11" t="n">
        <x:f>IF(AND(ISNUMBER(F172),F172&gt;0,ISNUMBER(J172),J172&gt;0),F172/J172*30,"")</x:f>
        <x:v>28</x:v>
      </x:c>
      <x:c r="O172" s="11" t="n">
        <x:f>IF(AND(P172="in_stock",ISNUMBER(M172)),M172,"")</x:f>
        <x:v>19.6</x:v>
      </x:c>
      <x:c r="P172" s="3" t="str">
        <x:v>in_stock</x:v>
      </x:c>
      <x:c r="Q172" s="3" t="str">
        <x:v>Official brand</x:v>
      </x:c>
      <x:c r="R172" s="3" t="str">
        <x:v>Numbuzin</x:v>
      </x:c>
      <x:c r="S172" s="13" t="str">
        <x:v>2026-10-20 15:39:41.378000</x:v>
      </x:c>
      <x:c r="T172" s="3" t="str">
        <x:v>19.6 USD paired with stated size in product section and/or selected public variant offer; excludes subscriptions/codes. Market: Official US store; USD offer; public U.S. domestic delivery threshold.</x:v>
      </x:c>
      <x:c r="U172" s="3" t="str">
        <x:v>Single/default standard full size; metric size printed on product page.</x:v>
      </x:c>
      <x:c r="V172" s="3"/>
      <x:c r="W172" s="3" t="str">
        <x:v>https://us.numbuzin.com/products/no-2-rose-pdrn-collagen-2x-plumping-serum</x:v>
      </x:c>
    </x:row>
    <x:row r="173" ht="52" customHeight="1">
      <x:c r="A173" s="3" t="str">
        <x:v>C012</x:v>
      </x:c>
      <x:c r="B173" s="3" t="str">
        <x:v>Numbuzin</x:v>
      </x:c>
      <x:c r="C173" s="3" t="str">
        <x:v>No.2 Rose PDRN Collagen Plumping Serum</x:v>
      </x:c>
      <x:c r="D173" s="3" t="str">
        <x:v>serum</x:v>
      </x:c>
      <x:c r="E173" s="11" t="n">
        <x:v>18.2</x:v>
      </x:c>
      <x:c r="F173" s="11" t="n">
        <x:v>26</x:v>
      </x:c>
      <x:c r="G173" s="11" t="n">
        <x:v>18.2</x:v>
      </x:c>
      <x:c r="H173" s="3" t="n">
        <x:v>30</x:v>
      </x:c>
      <x:c r="I173" s="3" t="str">
        <x:v>mL</x:v>
      </x:c>
      <x:c r="J173" s="3" t="n">
        <x:v>30</x:v>
      </x:c>
      <x:c r="K173" s="3" t="str">
        <x:v>mL</x:v>
      </x:c>
      <x:c r="L173" s="3" t="str">
        <x:v>serum mL</x:v>
      </x:c>
      <x:c r="M173" s="11" t="n">
        <x:f>IF(AND(ISNUMBER(E173),E173&gt;0,ISNUMBER(J173),J173&gt;0),E173/J173*30,"")</x:f>
        <x:v>18.2</x:v>
      </x:c>
      <x:c r="N173" s="11" t="n">
        <x:f>IF(AND(ISNUMBER(F173),F173&gt;0,ISNUMBER(J173),J173&gt;0),F173/J173*30,"")</x:f>
        <x:v>26</x:v>
      </x:c>
      <x:c r="O173" s="11" t="n">
        <x:f>IF(AND(P173="in_stock",ISNUMBER(M173)),M173,"")</x:f>
        <x:v>18.2</x:v>
      </x:c>
      <x:c r="P173" s="3" t="str">
        <x:v>in_stock</x:v>
      </x:c>
      <x:c r="Q173" s="3" t="str">
        <x:v>Official brand</x:v>
      </x:c>
      <x:c r="R173" s="3" t="str">
        <x:v>Numbuzin</x:v>
      </x:c>
      <x:c r="S173" s="13" t="str">
        <x:v>2026-10-20 15:39:40.782000</x:v>
      </x:c>
      <x:c r="T173" s="3" t="str">
        <x:v>18.2 USD paired with stated size in product section and/or selected public variant offer; excludes subscriptions/codes. Market: Official US store; USD offer; public U.S. domestic delivery threshold.</x:v>
      </x:c>
      <x:c r="U173" s="3" t="str">
        <x:v>Single/default standard full size; metric size printed on product page.</x:v>
      </x:c>
      <x:c r="V173" s="3"/>
      <x:c r="W173" s="3" t="str">
        <x:v>https://us.numbuzin.com/products/no-2-rose-pdrn-collagen-plumping-serum</x:v>
      </x:c>
    </x:row>
    <x:row r="174" ht="52" customHeight="1">
      <x:c r="A174" s="3" t="str">
        <x:v>C014</x:v>
      </x:c>
      <x:c r="B174" s="3" t="str">
        <x:v>Numbuzin</x:v>
      </x:c>
      <x:c r="C174" s="3" t="str">
        <x:v>No.3 Blue Bio-Retinol Pore Refining Serum</x:v>
      </x:c>
      <x:c r="D174" s="3" t="str">
        <x:v>serum</x:v>
      </x:c>
      <x:c r="E174" s="11" t="n">
        <x:v>21</x:v>
      </x:c>
      <x:c r="F174" s="11" t="n">
        <x:v>28</x:v>
      </x:c>
      <x:c r="G174" s="11" t="n">
        <x:v>21</x:v>
      </x:c>
      <x:c r="H174" s="3" t="n">
        <x:v>30</x:v>
      </x:c>
      <x:c r="I174" s="3" t="str">
        <x:v>mL</x:v>
      </x:c>
      <x:c r="J174" s="3" t="n">
        <x:v>30</x:v>
      </x:c>
      <x:c r="K174" s="3" t="str">
        <x:v>mL</x:v>
      </x:c>
      <x:c r="L174" s="3" t="str">
        <x:v>serum mL</x:v>
      </x:c>
      <x:c r="M174" s="11" t="n">
        <x:f>IF(AND(ISNUMBER(E174),E174&gt;0,ISNUMBER(J174),J174&gt;0),E174/J174*30,"")</x:f>
        <x:v>21</x:v>
      </x:c>
      <x:c r="N174" s="11" t="n">
        <x:f>IF(AND(ISNUMBER(F174),F174&gt;0,ISNUMBER(J174),J174&gt;0),F174/J174*30,"")</x:f>
        <x:v>28</x:v>
      </x:c>
      <x:c r="O174" s="11" t="n">
        <x:f>IF(AND(P174="in_stock",ISNUMBER(M174)),M174,"")</x:f>
        <x:v>21</x:v>
      </x:c>
      <x:c r="P174" s="3" t="str">
        <x:v>in_stock</x:v>
      </x:c>
      <x:c r="Q174" s="3" t="str">
        <x:v>Official brand</x:v>
      </x:c>
      <x:c r="R174" s="3" t="str">
        <x:v>Numbuzin</x:v>
      </x:c>
      <x:c r="S174" s="13" t="str">
        <x:v>2026-10-20 15:39:43.331000</x:v>
      </x:c>
      <x:c r="T174" s="3" t="str">
        <x:v>21 USD paired with stated size in product section and/or selected public variant offer; excludes subscriptions/codes. Market: Official US store; USD offer; public U.S. domestic delivery threshold.</x:v>
      </x:c>
      <x:c r="U174" s="3" t="str">
        <x:v>Single/default standard full size; metric size printed on product page.</x:v>
      </x:c>
      <x:c r="V174" s="3"/>
      <x:c r="W174" s="3" t="str">
        <x:v>https://us.numbuzin.com/products/no-3-blue-bio-retinol-pore-refining-serum</x:v>
      </x:c>
    </x:row>
    <x:row r="175" ht="65" customHeight="1">
      <x:c r="A175" s="3" t="str">
        <x:v>C011</x:v>
      </x:c>
      <x:c r="B175" s="3" t="str">
        <x:v>Numbuzin</x:v>
      </x:c>
      <x:c r="C175" s="3" t="str">
        <x:v>No.9 NAD+ BIO Lifting-sil Essence</x:v>
      </x:c>
      <x:c r="D175" s="3" t="str">
        <x:v>serum</x:v>
      </x:c>
      <x:c r="E175" s="11" t="n">
        <x:v>29.7</x:v>
      </x:c>
      <x:c r="F175" s="11" t="n">
        <x:v>33</x:v>
      </x:c>
      <x:c r="G175" s="11" t="n">
        <x:v>29.7</x:v>
      </x:c>
      <x:c r="H175" s="3" t="n">
        <x:v>50</x:v>
      </x:c>
      <x:c r="I175" s="3" t="str">
        <x:v>mL</x:v>
      </x:c>
      <x:c r="J175" s="3" t="n">
        <x:v>50</x:v>
      </x:c>
      <x:c r="K175" s="3" t="str">
        <x:v>mL</x:v>
      </x:c>
      <x:c r="L175" s="3" t="str">
        <x:v>serum mL</x:v>
      </x:c>
      <x:c r="M175" s="11" t="n">
        <x:f>IF(AND(ISNUMBER(E175),E175&gt;0,ISNUMBER(J175),J175&gt;0),E175/J175*30,"")</x:f>
        <x:v>17.82</x:v>
      </x:c>
      <x:c r="N175" s="11" t="n">
        <x:f>IF(AND(ISNUMBER(F175),F175&gt;0,ISNUMBER(J175),J175&gt;0),F175/J175*30,"")</x:f>
        <x:v>19.8</x:v>
      </x:c>
      <x:c r="O175" s="11" t="n">
        <x:f>IF(AND(P175="in_stock",ISNUMBER(M175)),M175,"")</x:f>
        <x:v>17.82</x:v>
      </x:c>
      <x:c r="P175" s="3" t="str">
        <x:v>in_stock</x:v>
      </x:c>
      <x:c r="Q175" s="3" t="str">
        <x:v>Official brand</x:v>
      </x:c>
      <x:c r="R175" s="3" t="str">
        <x:v>Numbuzin</x:v>
      </x:c>
      <x:c r="S175" s="13" t="str">
        <x:v>2026-10-20 15:39:40.764000</x:v>
      </x:c>
      <x:c r="T175" s="3" t="str">
        <x:v>Normal UI selected Buy1/Get10%off control advertises29.70USD against33.00 for one50mLbottle; no coupon. Independent reviewerA verified. Nominal sticky/feed33 conflicts and is retained as reference. Market: Official Numbuzin US store, USD current offer and FREE U.S. DOMESTIC SHIPPING ON ORDERS $60+ in page header.</x:v>
      </x:c>
      <x:c r="U175" s="3" t="str">
        <x:v>Single50mL standard essence; leave-on treatment before moisturizer; ingredient and product offer matched.</x:v>
      </x:c>
      <x:c r="V175" s="3"/>
      <x:c r="W175" s="3" t="str">
        <x:v>https://us.numbuzin.com/products/no-9-nad-bio-lifting-sil-essence</x:v>
      </x:c>
    </x:row>
    <x:row r="176" ht="65" customHeight="1">
      <x:c r="A176" s="3" t="str">
        <x:v>A017</x:v>
      </x:c>
      <x:c r="B176" s="3" t="str">
        <x:v>Pacifica</x:v>
      </x:c>
      <x:c r="C176" s="3" t="str">
        <x:v>Future Youth Gravity Rebound Serum</x:v>
      </x:c>
      <x:c r="D176" s="3" t="str">
        <x:v>serum</x:v>
      </x:c>
      <x:c r="E176" s="11" t="n">
        <x:v>24</x:v>
      </x:c>
      <x:c r="F176" s="11" t="n">
        <x:v>24</x:v>
      </x:c>
      <x:c r="G176" s="3"/>
      <x:c r="H176" s="3" t="n">
        <x:v>29</x:v>
      </x:c>
      <x:c r="I176" s="3" t="str">
        <x:v>mL</x:v>
      </x:c>
      <x:c r="J176" s="3" t="n">
        <x:v>29</x:v>
      </x:c>
      <x:c r="K176" s="3" t="str">
        <x:v>mL</x:v>
      </x:c>
      <x:c r="L176" s="3" t="str">
        <x:v>serum mL</x:v>
      </x:c>
      <x:c r="M176" s="11" t="n">
        <x:f>IF(AND(ISNUMBER(E176),E176&gt;0,ISNUMBER(J176),J176&gt;0),E176/J176*30,"")</x:f>
        <x:v>24.82758620689655</x:v>
      </x:c>
      <x:c r="N176" s="11" t="n">
        <x:f>IF(AND(ISNUMBER(F176),F176&gt;0,ISNUMBER(J176),J176&gt;0),F176/J176*30,"")</x:f>
        <x:v>24.82758620689655</x:v>
      </x:c>
      <x:c r="O176" s="11" t="n">
        <x:f>IF(AND(P176="in_stock",ISNUMBER(M176)),M176,"")</x:f>
        <x:v>24.82758620689655</x:v>
      </x:c>
      <x:c r="P176" s="3" t="str">
        <x:v>in_stock</x:v>
      </x:c>
      <x:c r="Q176" s="3" t="str">
        <x:v>Official brand</x:v>
      </x:c>
      <x:c r="R176" s="3" t="str">
        <x:v>Pacifica</x:v>
      </x:c>
      <x:c r="S176" s="13" t="str">
        <x:v>2026-10-20 15:40:51.199000</x:v>
      </x:c>
      <x:c r="T176" s="3" t="str">
        <x:v>Current public product page and product-specific official public feed variant40234194337880 advertiseUSD24.00; referenceUSD24.00. Pack quantity 29 mL; no coupon/subscription basis. Market: Official US-facing product page; matching public USD offer and US shipping/store context reviewed.</x:v>
      </x:c>
      <x:c r="U176" s="3" t="str">
        <x:v>Standard single formulation; variant40234194337880, Default Title. Quantity from product details; variant feed price matched to same product. Coupons and subscription prices excluded. Current official linked package image visually inspected; printed metric used where legible.</x:v>
      </x:c>
      <x:c r="V176" s="3"/>
      <x:c r="W176" s="3" t="str">
        <x:v>https://www.pacificabeauty.com/products/future-youth-gravity-rebound-serum</x:v>
      </x:c>
    </x:row>
    <x:row r="177" ht="65" customHeight="1">
      <x:c r="A177" s="3" t="str">
        <x:v>A020</x:v>
      </x:c>
      <x:c r="B177" s="3" t="str">
        <x:v>Pacifica</x:v>
      </x:c>
      <x:c r="C177" s="3" t="str">
        <x:v>Vegan Collagen Complex Serum</x:v>
      </x:c>
      <x:c r="D177" s="3" t="str">
        <x:v>serum</x:v>
      </x:c>
      <x:c r="E177" s="11" t="n">
        <x:v>20</x:v>
      </x:c>
      <x:c r="F177" s="11" t="n">
        <x:v>20</x:v>
      </x:c>
      <x:c r="G177" s="3"/>
      <x:c r="H177" s="3" t="n">
        <x:v>29</x:v>
      </x:c>
      <x:c r="I177" s="3" t="str">
        <x:v>mL</x:v>
      </x:c>
      <x:c r="J177" s="3" t="n">
        <x:v>29</x:v>
      </x:c>
      <x:c r="K177" s="3" t="str">
        <x:v>mL</x:v>
      </x:c>
      <x:c r="L177" s="3" t="str">
        <x:v>serum mL</x:v>
      </x:c>
      <x:c r="M177" s="11" t="n">
        <x:f>IF(AND(ISNUMBER(E177),E177&gt;0,ISNUMBER(J177),J177&gt;0),E177/J177*30,"")</x:f>
        <x:v>20.689655172413794</x:v>
      </x:c>
      <x:c r="N177" s="11" t="n">
        <x:f>IF(AND(ISNUMBER(F177),F177&gt;0,ISNUMBER(J177),J177&gt;0),F177/J177*30,"")</x:f>
        <x:v>20.689655172413794</x:v>
      </x:c>
      <x:c r="O177" s="11" t="n">
        <x:f>IF(AND(P177="in_stock",ISNUMBER(M177)),M177,"")</x:f>
        <x:v>20.689655172413794</x:v>
      </x:c>
      <x:c r="P177" s="3" t="str">
        <x:v>in_stock</x:v>
      </x:c>
      <x:c r="Q177" s="3" t="str">
        <x:v>Official brand</x:v>
      </x:c>
      <x:c r="R177" s="3" t="str">
        <x:v>Pacifica</x:v>
      </x:c>
      <x:c r="S177" s="13" t="str">
        <x:v>2026-10-20 15:41:05.753000</x:v>
      </x:c>
      <x:c r="T177" s="3" t="str">
        <x:v>Current public product page and product-specific official public feed variant32992094879832 advertiseUSD20.00; referenceUSD20.00. Pack quantity 29 mL; no coupon/subscription basis. Market: Official US-facing product page; matching public USD offer and US shipping/store context reviewed.</x:v>
      </x:c>
      <x:c r="U177" s="3" t="str">
        <x:v>Standard single formulation; variant32992094879832, Default Title. Quantity from product details; variant feed price matched to same product. Coupons and subscription prices excluded. Current official linked package image visually inspected; printed metric used where legible.</x:v>
      </x:c>
      <x:c r="V177" s="3"/>
      <x:c r="W177" s="3" t="str">
        <x:v>https://www.pacificabeauty.com/products/vegan-collagen-complex-serum</x:v>
      </x:c>
    </x:row>
    <x:row r="178" ht="65" customHeight="1">
      <x:c r="A178" s="3" t="str">
        <x:v>P06</x:v>
      </x:c>
      <x:c r="B178" s="3" t="str">
        <x:v>Paula's Choice</x:v>
      </x:c>
      <x:c r="C178" s="3" t="str">
        <x:v>Pro-Collagen Multi-Peptide Booster</x:v>
      </x:c>
      <x:c r="D178" s="3" t="str">
        <x:v>serum</x:v>
      </x:c>
      <x:c r="E178" s="11" t="n">
        <x:v>59</x:v>
      </x:c>
      <x:c r="F178" s="11" t="n">
        <x:v>59</x:v>
      </x:c>
      <x:c r="G178" s="3"/>
      <x:c r="H178" s="3" t="n">
        <x:v>20</x:v>
      </x:c>
      <x:c r="I178" s="3" t="str">
        <x:v>mL</x:v>
      </x:c>
      <x:c r="J178" s="3" t="n">
        <x:v>20</x:v>
      </x:c>
      <x:c r="K178" s="3" t="str">
        <x:v>mL</x:v>
      </x:c>
      <x:c r="L178" s="3" t="str">
        <x:v>serum mL</x:v>
      </x:c>
      <x:c r="M178" s="11" t="n">
        <x:f>IF(AND(ISNUMBER(E178),E178&gt;0,ISNUMBER(J178),J178&gt;0),E178/J178*30,"")</x:f>
        <x:v>88.5</x:v>
      </x:c>
      <x:c r="N178" s="11" t="n">
        <x:f>IF(AND(ISNUMBER(F178),F178&gt;0,ISNUMBER(J178),J178&gt;0),F178/J178*30,"")</x:f>
        <x:v>88.5</x:v>
      </x:c>
      <x:c r="O178" s="11" t="n">
        <x:f>IF(AND(P178="in_stock",ISNUMBER(M178)),M178,"")</x:f>
        <x:v>88.5</x:v>
      </x:c>
      <x:c r="P178" s="3" t="str">
        <x:v>in_stock</x:v>
      </x:c>
      <x:c r="Q178" s="3" t="str">
        <x:v>Official brand</x:v>
      </x:c>
      <x:c r="R178" s="3" t="str">
        <x:v>Paula's Choice</x:v>
      </x:c>
      <x:c r="S178" s="13" t="str">
        <x:v>2026-10-20 15:20:59.999000</x:v>
      </x:c>
      <x:c r="T178" s="3" t="str">
        <x:v>Normal Chrome rendered official PDP: one-time radio checked59USD, selectedFull0.67fl oz, AddtoBag. Same-page image printed20ml/0.67fl oz independently viewed. Structured public offer59USD corroborates. Coupon FRIENDS26 and subscription50.15 excluded. Market: US official site; Continue to US Site selected at nonbinding international notice</x:v>
      </x:c>
      <x:c r="U178" s="3" t="str">
        <x:v>Rendered native Full0.67fl oz selected with one-time59USD. Same-page official front packaging image visually prints20ml/0.67fl oz; printed20mL used, no fluid-ounce conversion. Travel0.17fl oz excluded.</x:v>
      </x:c>
      <x:c r="V178" s="3"/>
      <x:c r="W178" s="3" t="str">
        <x:v>https://www.paulaschoice.com/pro-collagen-multi-peptide-booster/3020.html</x:v>
      </x:c>
    </x:row>
    <x:row r="179" ht="39" customHeight="1">
      <x:c r="A179" s="3" t="str">
        <x:v>P04</x:v>
      </x:c>
      <x:c r="B179" s="3" t="str">
        <x:v>Peach &amp; Lily</x:v>
      </x:c>
      <x:c r="C179" s="3" t="str">
        <x:v>Copper Peptide Pro Firming Serum</x:v>
      </x:c>
      <x:c r="D179" s="3" t="str">
        <x:v>serum</x:v>
      </x:c>
      <x:c r="E179" s="11" t="n">
        <x:v>49</x:v>
      </x:c>
      <x:c r="F179" s="11" t="n">
        <x:v>49</x:v>
      </x:c>
      <x:c r="G179" s="3"/>
      <x:c r="H179" s="3" t="n">
        <x:v>30</x:v>
      </x:c>
      <x:c r="I179" s="3" t="str">
        <x:v>mL</x:v>
      </x:c>
      <x:c r="J179" s="3" t="n">
        <x:v>30</x:v>
      </x:c>
      <x:c r="K179" s="3" t="str">
        <x:v>mL</x:v>
      </x:c>
      <x:c r="L179" s="3" t="str">
        <x:v>serum mL</x:v>
      </x:c>
      <x:c r="M179" s="11" t="n">
        <x:f>IF(AND(ISNUMBER(E179),E179&gt;0,ISNUMBER(J179),J179&gt;0),E179/J179*30,"")</x:f>
        <x:v>49</x:v>
      </x:c>
      <x:c r="N179" s="11" t="n">
        <x:f>IF(AND(ISNUMBER(F179),F179&gt;0,ISNUMBER(J179),J179&gt;0),F179/J179*30,"")</x:f>
        <x:v>49</x:v>
      </x:c>
      <x:c r="O179" s="11" t="n">
        <x:f>IF(AND(P179="in_stock",ISNUMBER(M179)),M179,"")</x:f>
        <x:v>49</x:v>
      </x:c>
      <x:c r="P179" s="3" t="str">
        <x:v>in_stock</x:v>
      </x:c>
      <x:c r="Q179" s="3" t="str">
        <x:v>Official brand</x:v>
      </x:c>
      <x:c r="R179" s="3" t="str">
        <x:v>Peach &amp; Lily</x:v>
      </x:c>
      <x:c r="S179" s="13" t="str">
        <x:v>2026-10-20 15:17:37</x:v>
      </x:c>
      <x:c r="T179" s="3" t="str">
        <x:v>Official reader lines1042-1062 US destination/regular49/30mL; lines1106-1110 size and Add to bag. Market: US, page says Ship to United States</x:v>
      </x:c>
      <x:c r="U179" s="3" t="str">
        <x:v>30mL single displayed size and regular price49; subscription10% and first-order15% offers excluded.</x:v>
      </x:c>
      <x:c r="V179" s="3"/>
      <x:c r="W179" s="3" t="str">
        <x:v>https://www.peachandlily.com/products/copper-peptide-pro-firming-serum</x:v>
      </x:c>
    </x:row>
    <x:row r="180" ht="65" customHeight="1">
      <x:c r="A180" s="3" t="str">
        <x:v>A033</x:v>
      </x:c>
      <x:c r="B180" s="3" t="str">
        <x:v>Peach &amp; Lily</x:v>
      </x:c>
      <x:c r="C180" s="3" t="str">
        <x:v>Glass Skin Refining Serum</x:v>
      </x:c>
      <x:c r="D180" s="3" t="str">
        <x:v>serum</x:v>
      </x:c>
      <x:c r="E180" s="11" t="n">
        <x:v>39</x:v>
      </x:c>
      <x:c r="F180" s="11" t="n">
        <x:v>39</x:v>
      </x:c>
      <x:c r="G180" s="3"/>
      <x:c r="H180" s="3" t="n">
        <x:v>40</x:v>
      </x:c>
      <x:c r="I180" s="3" t="str">
        <x:v>mL</x:v>
      </x:c>
      <x:c r="J180" s="3" t="n">
        <x:v>40</x:v>
      </x:c>
      <x:c r="K180" s="3" t="str">
        <x:v>mL</x:v>
      </x:c>
      <x:c r="L180" s="3" t="str">
        <x:v>serum mL</x:v>
      </x:c>
      <x:c r="M180" s="11" t="n">
        <x:f>IF(AND(ISNUMBER(E180),E180&gt;0,ISNUMBER(J180),J180&gt;0),E180/J180*30,"")</x:f>
        <x:v>29.25</x:v>
      </x:c>
      <x:c r="N180" s="11" t="n">
        <x:f>IF(AND(ISNUMBER(F180),F180&gt;0,ISNUMBER(J180),J180&gt;0),F180/J180*30,"")</x:f>
        <x:v>29.25</x:v>
      </x:c>
      <x:c r="O180" s="11" t="n">
        <x:f>IF(AND(P180="in_stock",ISNUMBER(M180)),M180,"")</x:f>
        <x:v>29.25</x:v>
      </x:c>
      <x:c r="P180" s="3" t="str">
        <x:v>in_stock</x:v>
      </x:c>
      <x:c r="Q180" s="3" t="str">
        <x:v>Official brand</x:v>
      </x:c>
      <x:c r="R180" s="3" t="str">
        <x:v>Peach &amp; Lily</x:v>
      </x:c>
      <x:c r="S180" s="13" t="str">
        <x:v>2026-10-20 15:41:22.150000</x:v>
      </x:c>
      <x:c r="T180" s="3" t="str">
        <x:v>Current public product page and product-specific official public feed variant41632782450759 advertiseUSD39.00; referenceUSD39.00. Pack quantity 40 mL; no coupon/subscription basis. Market: Official US-facing product page; matching public USD offer and US shipping/store context reviewed.</x:v>
      </x:c>
      <x:c r="U180" s="3" t="str">
        <x:v>Standard single formulation; variant41632782450759, 40ml. Quantity from product details; variant feed price matched to same product. Coupons and subscription prices excluded.</x:v>
      </x:c>
      <x:c r="V180" s="3"/>
      <x:c r="W180" s="3" t="str">
        <x:v>https://www.peachandlily.com/products/glass-skin-refining-serum</x:v>
      </x:c>
    </x:row>
    <x:row r="181" ht="65" customHeight="1">
      <x:c r="A181" s="3" t="str">
        <x:v>A032</x:v>
      </x:c>
      <x:c r="B181" s="3" t="str">
        <x:v>Peach &amp; Lily</x:v>
      </x:c>
      <x:c r="C181" s="3" t="str">
        <x:v>MiniProtein Exosome Bioactive Ampoule</x:v>
      </x:c>
      <x:c r="D181" s="3" t="str">
        <x:v>serum</x:v>
      </x:c>
      <x:c r="E181" s="11" t="n">
        <x:v>53</x:v>
      </x:c>
      <x:c r="F181" s="11" t="n">
        <x:v>53</x:v>
      </x:c>
      <x:c r="G181" s="3"/>
      <x:c r="H181" s="3" t="n">
        <x:v>30</x:v>
      </x:c>
      <x:c r="I181" s="3" t="str">
        <x:v>mL</x:v>
      </x:c>
      <x:c r="J181" s="3" t="n">
        <x:v>30</x:v>
      </x:c>
      <x:c r="K181" s="3" t="str">
        <x:v>mL</x:v>
      </x:c>
      <x:c r="L181" s="3" t="str">
        <x:v>serum mL</x:v>
      </x:c>
      <x:c r="M181" s="11" t="n">
        <x:f>IF(AND(ISNUMBER(E181),E181&gt;0,ISNUMBER(J181),J181&gt;0),E181/J181*30,"")</x:f>
        <x:v>53</x:v>
      </x:c>
      <x:c r="N181" s="11" t="n">
        <x:f>IF(AND(ISNUMBER(F181),F181&gt;0,ISNUMBER(J181),J181&gt;0),F181/J181*30,"")</x:f>
        <x:v>53</x:v>
      </x:c>
      <x:c r="O181" s="11" t="n">
        <x:f>IF(AND(P181="in_stock",ISNUMBER(M181)),M181,"")</x:f>
        <x:v>53</x:v>
      </x:c>
      <x:c r="P181" s="3" t="str">
        <x:v>in_stock</x:v>
      </x:c>
      <x:c r="Q181" s="3" t="str">
        <x:v>Official brand</x:v>
      </x:c>
      <x:c r="R181" s="3" t="str">
        <x:v>Peach &amp; Lily</x:v>
      </x:c>
      <x:c r="S181" s="13" t="str">
        <x:v>2026-10-20 15:41:18.109000</x:v>
      </x:c>
      <x:c r="T181" s="3" t="str">
        <x:v>Current public product page and product-specific official public feed variant41844172521543 advertiseUSD53.00; referenceUSD53.00. Pack quantity 30 mL; no coupon/subscription basis. Market: Official US-facing product page; matching public USD offer and US shipping/store context reviewed.</x:v>
      </x:c>
      <x:c r="U181" s="3" t="str">
        <x:v>Standard single formulation; variant41844172521543, 30ml. Quantity from product details; variant feed price matched to same product. Coupons and subscription prices excluded.</x:v>
      </x:c>
      <x:c r="V181" s="3"/>
      <x:c r="W181" s="3" t="str">
        <x:v>https://www.peachandlily.com/products/miniprotein-exosome-bioactive-ampoule</x:v>
      </x:c>
    </x:row>
    <x:row r="182" ht="65" customHeight="1">
      <x:c r="A182" s="3" t="str">
        <x:v>A035</x:v>
      </x:c>
      <x:c r="B182" s="3" t="str">
        <x:v>Peach &amp; Lily</x:v>
      </x:c>
      <x:c r="C182" s="3" t="str">
        <x:v>Power Cocktail Lactic Acid Repair Serum</x:v>
      </x:c>
      <x:c r="D182" s="3" t="str">
        <x:v>serum</x:v>
      </x:c>
      <x:c r="E182" s="11" t="n">
        <x:v>51</x:v>
      </x:c>
      <x:c r="F182" s="11" t="n">
        <x:v>51</x:v>
      </x:c>
      <x:c r="G182" s="3"/>
      <x:c r="H182" s="3" t="n">
        <x:v>30</x:v>
      </x:c>
      <x:c r="I182" s="3" t="str">
        <x:v>mL</x:v>
      </x:c>
      <x:c r="J182" s="3" t="n">
        <x:v>30</x:v>
      </x:c>
      <x:c r="K182" s="3" t="str">
        <x:v>mL</x:v>
      </x:c>
      <x:c r="L182" s="3" t="str">
        <x:v>serum mL</x:v>
      </x:c>
      <x:c r="M182" s="11" t="n">
        <x:f>IF(AND(ISNUMBER(E182),E182&gt;0,ISNUMBER(J182),J182&gt;0),E182/J182*30,"")</x:f>
        <x:v>51</x:v>
      </x:c>
      <x:c r="N182" s="11" t="n">
        <x:f>IF(AND(ISNUMBER(F182),F182&gt;0,ISNUMBER(J182),J182&gt;0),F182/J182*30,"")</x:f>
        <x:v>51</x:v>
      </x:c>
      <x:c r="O182" s="11" t="n">
        <x:f>IF(AND(P182="in_stock",ISNUMBER(M182)),M182,"")</x:f>
        <x:v>51</x:v>
      </x:c>
      <x:c r="P182" s="3" t="str">
        <x:v>in_stock</x:v>
      </x:c>
      <x:c r="Q182" s="3" t="str">
        <x:v>Official brand</x:v>
      </x:c>
      <x:c r="R182" s="3" t="str">
        <x:v>Peach &amp; Lily</x:v>
      </x:c>
      <x:c r="S182" s="13" t="str">
        <x:v>2026-10-20 15:41:56.290000</x:v>
      </x:c>
      <x:c r="T182" s="3" t="str">
        <x:v>Current public product page and product-specific official public feed variant39511610785863 advertiseUSD51.00; referenceUSD51.00. Pack quantity 30 mL; no coupon/subscription basis. Market: Official US-facing product page; matching public USD offer and US shipping/store context reviewed.</x:v>
      </x:c>
      <x:c r="U182" s="3" t="str">
        <x:v>Standard single formulation; variant39511610785863, 30ml. Quantity from product details; variant feed price matched to same product. Coupons and subscription prices excluded.</x:v>
      </x:c>
      <x:c r="V182" s="3"/>
      <x:c r="W182" s="3" t="str">
        <x:v>https://www.peachandlily.com/products/power-cocktail-lactic-acid-repair-serum</x:v>
      </x:c>
    </x:row>
    <x:row r="183" ht="39" customHeight="1">
      <x:c r="A183" s="3" t="str">
        <x:v>B013</x:v>
      </x:c>
      <x:c r="B183" s="3" t="str">
        <x:v>Peter Thomas Roth</x:v>
      </x:c>
      <x:c r="C183" s="3" t="str">
        <x:v>Peptide Skinjection Amplified Wrinkle-Fix Serum</x:v>
      </x:c>
      <x:c r="D183" s="3" t="str">
        <x:v>serum</x:v>
      </x:c>
      <x:c r="E183" s="11" t="n">
        <x:v>65</x:v>
      </x:c>
      <x:c r="F183" s="11" t="n">
        <x:v>65</x:v>
      </x:c>
      <x:c r="G183" s="3"/>
      <x:c r="H183" s="3" t="n">
        <x:v>30</x:v>
      </x:c>
      <x:c r="I183" s="3" t="str">
        <x:v>mL</x:v>
      </x:c>
      <x:c r="J183" s="3" t="n">
        <x:v>30</x:v>
      </x:c>
      <x:c r="K183" s="3" t="str">
        <x:v>mL</x:v>
      </x:c>
      <x:c r="L183" s="3" t="str">
        <x:v>serum mL</x:v>
      </x:c>
      <x:c r="M183" s="11" t="n">
        <x:f>IF(AND(ISNUMBER(E183),E183&gt;0,ISNUMBER(J183),J183&gt;0),E183/J183*30,"")</x:f>
        <x:v>65</x:v>
      </x:c>
      <x:c r="N183" s="11" t="n">
        <x:f>IF(AND(ISNUMBER(F183),F183&gt;0,ISNUMBER(J183),J183&gt;0),F183/J183*30,"")</x:f>
        <x:v>65</x:v>
      </x:c>
      <x:c r="O183" s="11" t="n">
        <x:f>IF(AND(P183="in_stock",ISNUMBER(M183)),M183,"")</x:f>
        <x:v>65</x:v>
      </x:c>
      <x:c r="P183" s="3" t="str">
        <x:v>in_stock</x:v>
      </x:c>
      <x:c r="Q183" s="3" t="str">
        <x:v>Official brand</x:v>
      </x:c>
      <x:c r="R183" s="3" t="str">
        <x:v>Peter Thomas Roth</x:v>
      </x:c>
      <x:c r="S183" s="13" t="str">
        <x:v>2026-10-20 15:43:47</x:v>
      </x:c>
      <x:c r="T183" s="3" t="str">
        <x:v>USD65 main full serum30mL/1fl oz; refill excluded. Market: Official US-facing brand page; USD, US shipping or US root storefront.</x:v>
      </x:c>
      <x:c r="U183" s="3" t="str">
        <x:v>USD65 main full serum30mL/1fl oz; refill excluded.</x:v>
      </x:c>
      <x:c r="V183" s="3"/>
      <x:c r="W183" s="3" t="str">
        <x:v>https://www.peterthomasroth.com/products/peptide-skinjection-amplified-wrinkle-fix-serum-1501069</x:v>
      </x:c>
    </x:row>
    <x:row r="184" ht="52" customHeight="1">
      <x:c r="A184" s="3" t="str">
        <x:v>C041</x:v>
      </x:c>
      <x:c r="B184" s="3" t="str">
        <x:v>Pyunkang Yul</x:v>
      </x:c>
      <x:c r="C184" s="3" t="str">
        <x:v>Black Tea Boosting Serum</x:v>
      </x:c>
      <x:c r="D184" s="3" t="str">
        <x:v>serum</x:v>
      </x:c>
      <x:c r="E184" s="11" t="n">
        <x:v>34.99</x:v>
      </x:c>
      <x:c r="F184" s="11" t="n">
        <x:v>34.99</x:v>
      </x:c>
      <x:c r="G184" s="3"/>
      <x:c r="H184" s="3" t="n">
        <x:v>45</x:v>
      </x:c>
      <x:c r="I184" s="3" t="str">
        <x:v>mL</x:v>
      </x:c>
      <x:c r="J184" s="3" t="n">
        <x:v>45</x:v>
      </x:c>
      <x:c r="K184" s="3" t="str">
        <x:v>mL</x:v>
      </x:c>
      <x:c r="L184" s="3" t="str">
        <x:v>serum mL</x:v>
      </x:c>
      <x:c r="M184" s="11" t="n">
        <x:f>IF(AND(ISNUMBER(E184),E184&gt;0,ISNUMBER(J184),J184&gt;0),E184/J184*30,"")</x:f>
        <x:v>23.326666666666668</x:v>
      </x:c>
      <x:c r="N184" s="11" t="n">
        <x:f>IF(AND(ISNUMBER(F184),F184&gt;0,ISNUMBER(J184),J184&gt;0),F184/J184*30,"")</x:f>
        <x:v>23.326666666666668</x:v>
      </x:c>
      <x:c r="O184" s="11" t="str">
        <x:f>IF(AND(P184="in_stock",ISNUMBER(M184)),M184,"")</x:f>
      </x:c>
      <x:c r="P184" s="3" t="str">
        <x:v>unknown</x:v>
      </x:c>
      <x:c r="Q184" s="3" t="str">
        <x:v>Official brand</x:v>
      </x:c>
      <x:c r="R184" s="3" t="str">
        <x:v>Pyunkang Yul</x:v>
      </x:c>
      <x:c r="S184" s="13" t="str">
        <x:v>2026-10-20 15:55:15.327000</x:v>
      </x:c>
      <x:c r="T184" s="3" t="str">
        <x:v>34.99 USD paired with stated size in product section and/or selected public variant offer; excludes subscriptions/codes. Market: Official global USD store; shipping policy explicitly lists United States except Hawaii.</x:v>
      </x:c>
      <x:c r="U184" s="3" t="str">
        <x:v>Single/default standard full size; metric size printed on product page.</x:v>
      </x:c>
      <x:c r="V184" s="3"/>
      <x:c r="W184" s="3" t="str">
        <x:v>https://pyunkangyulglobal.com/products/pyunkangyul-black-tea-boosting-serum-45ml?variant=51247439544631</x:v>
      </x:c>
    </x:row>
    <x:row r="185" ht="39" customHeight="1">
      <x:c r="A185" s="3" t="str">
        <x:v>B060</x:v>
      </x:c>
      <x:c r="B185" s="3" t="str">
        <x:v>Revision Skincare</x:v>
      </x:c>
      <x:c r="C185" s="3" t="str">
        <x:v>Revox Line Relaxer</x:v>
      </x:c>
      <x:c r="D185" s="3" t="str">
        <x:v>serum</x:v>
      </x:c>
      <x:c r="E185" s="11" t="n">
        <x:v>156</x:v>
      </x:c>
      <x:c r="F185" s="11" t="n">
        <x:v>156</x:v>
      </x:c>
      <x:c r="G185" s="3"/>
      <x:c r="H185" s="3" t="n">
        <x:v>20</x:v>
      </x:c>
      <x:c r="I185" s="3" t="str">
        <x:v>mL</x:v>
      </x:c>
      <x:c r="J185" s="3" t="n">
        <x:v>20</x:v>
      </x:c>
      <x:c r="K185" s="3" t="str">
        <x:v>mL</x:v>
      </x:c>
      <x:c r="L185" s="3" t="str">
        <x:v>serum mL</x:v>
      </x:c>
      <x:c r="M185" s="11" t="n">
        <x:f>IF(AND(ISNUMBER(E185),E185&gt;0,ISNUMBER(J185),J185&gt;0),E185/J185*30,"")</x:f>
        <x:v>234</x:v>
      </x:c>
      <x:c r="N185" s="11" t="n">
        <x:f>IF(AND(ISNUMBER(F185),F185&gt;0,ISNUMBER(J185),J185&gt;0),F185/J185*30,"")</x:f>
        <x:v>234</x:v>
      </x:c>
      <x:c r="O185" s="11" t="n">
        <x:f>IF(AND(P185="in_stock",ISNUMBER(M185)),M185,"")</x:f>
        <x:v>234</x:v>
      </x:c>
      <x:c r="P185" s="3" t="str">
        <x:v>in_stock</x:v>
      </x:c>
      <x:c r="Q185" s="3" t="str">
        <x:v>Official brand</x:v>
      </x:c>
      <x:c r="R185" s="3" t="str">
        <x:v>Revision Skincare</x:v>
      </x:c>
      <x:c r="S185" s="13" t="str">
        <x:v>2026-10-20 16:04:53</x:v>
      </x:c>
      <x:c r="T185" s="3" t="str">
        <x:v>Native default0.68oz regularUSD156; linked package explicitly0.68FL OZ/20mL. Other sizes excluded. Market: Official US-facing storefront; US country/root and USD.</x:v>
      </x:c>
      <x:c r="U185" s="3" t="str">
        <x:v>Native default0.68oz regularUSD156; linked package explicitly0.68FL OZ/20mL. Other sizes excluded.</x:v>
      </x:c>
      <x:c r="V185" s="3"/>
      <x:c r="W185" s="3" t="str">
        <x:v>https://revisionskincare.com/products/revox%E2%84%A2-line-relaxer</x:v>
      </x:c>
    </x:row>
    <x:row r="186" ht="65" customHeight="1">
      <x:c r="A186" s="3" t="str">
        <x:v>B018</x:v>
      </x:c>
      <x:c r="B186" s="3" t="str">
        <x:v>Rhode</x:v>
      </x:c>
      <x:c r="C186" s="3" t="str">
        <x:v>Peptide Glazing Fluid</x:v>
      </x:c>
      <x:c r="D186" s="3" t="str">
        <x:v>serum</x:v>
      </x:c>
      <x:c r="E186" s="11" t="n">
        <x:v>32</x:v>
      </x:c>
      <x:c r="F186" s="11" t="n">
        <x:v>32</x:v>
      </x:c>
      <x:c r="G186" s="3"/>
      <x:c r="H186" s="3" t="n">
        <x:v>50</x:v>
      </x:c>
      <x:c r="I186" s="3" t="str">
        <x:v>mL</x:v>
      </x:c>
      <x:c r="J186" s="3" t="n">
        <x:v>50</x:v>
      </x:c>
      <x:c r="K186" s="3" t="str">
        <x:v>mL</x:v>
      </x:c>
      <x:c r="L186" s="3" t="str">
        <x:v>serum mL</x:v>
      </x:c>
      <x:c r="M186" s="11" t="n">
        <x:f>IF(AND(ISNUMBER(E186),E186&gt;0,ISNUMBER(J186),J186&gt;0),E186/J186*30,"")</x:f>
        <x:v>19.2</x:v>
      </x:c>
      <x:c r="N186" s="11" t="n">
        <x:f>IF(AND(ISNUMBER(F186),F186&gt;0,ISNUMBER(J186),J186&gt;0),F186/J186*30,"")</x:f>
        <x:v>19.2</x:v>
      </x:c>
      <x:c r="O186" s="11" t="n">
        <x:f>IF(AND(P186="in_stock",ISNUMBER(M186)),M186,"")</x:f>
        <x:v>19.2</x:v>
      </x:c>
      <x:c r="P186" s="3" t="str">
        <x:v>in_stock</x:v>
      </x:c>
      <x:c r="Q186" s="3" t="str">
        <x:v>Official brand</x:v>
      </x:c>
      <x:c r="R186" s="3" t="str">
        <x:v>Rhode</x:v>
      </x:c>
      <x:c r="S186" s="13" t="str">
        <x:v>2026-10-20 15:43:47</x:v>
      </x:c>
      <x:c r="T186" s="3" t="str">
        <x:v>US root PDP big1.7oz USD32; little0.5oz USD20 excluded. Metric/fluid qualifier not established in reader; normalization held. Independent root review inspected matching big-size official package printing 50mL; supersedes oz. Market: Official US-facing brand page; USD, US shipping or US root storefront.</x:v>
      </x:c>
      <x:c r="U186" s="3" t="str">
        <x:v>US root PDP big1.7oz USD32; little0.5oz USD20 excluded. Metric/fluid qualifier not established in reader; normalization held. Independent root review inspected matching big-size official package printing 50mL; supersedes oz.</x:v>
      </x:c>
      <x:c r="V186" s="3"/>
      <x:c r="W186" s="3" t="str">
        <x:v>https://www.rhodeskin.com/products/peptide-glazing-fluid</x:v>
      </x:c>
    </x:row>
    <x:row r="187" ht="65" customHeight="1">
      <x:c r="A187" s="3" t="str">
        <x:v>B011</x:v>
      </x:c>
      <x:c r="B187" s="3" t="str">
        <x:v>Skinfix</x:v>
      </x:c>
      <x:c r="C187" s="3" t="str">
        <x:v>Triple Lipid Activating Serum</x:v>
      </x:c>
      <x:c r="D187" s="3" t="str">
        <x:v>serum</x:v>
      </x:c>
      <x:c r="E187" s="11" t="n">
        <x:v>69</x:v>
      </x:c>
      <x:c r="F187" s="11" t="n">
        <x:v>69</x:v>
      </x:c>
      <x:c r="G187" s="3"/>
      <x:c r="H187" s="3" t="n">
        <x:v>30</x:v>
      </x:c>
      <x:c r="I187" s="3" t="str">
        <x:v>mL</x:v>
      </x:c>
      <x:c r="J187" s="3" t="n">
        <x:v>30</x:v>
      </x:c>
      <x:c r="K187" s="3" t="str">
        <x:v>mL</x:v>
      </x:c>
      <x:c r="L187" s="3" t="str">
        <x:v>serum mL</x:v>
      </x:c>
      <x:c r="M187" s="11" t="n">
        <x:f>IF(AND(ISNUMBER(E187),E187&gt;0,ISNUMBER(J187),J187&gt;0),E187/J187*30,"")</x:f>
        <x:v>69</x:v>
      </x:c>
      <x:c r="N187" s="11" t="n">
        <x:f>IF(AND(ISNUMBER(F187),F187&gt;0,ISNUMBER(J187),J187&gt;0),F187/J187*30,"")</x:f>
        <x:v>69</x:v>
      </x:c>
      <x:c r="O187" s="11" t="n">
        <x:f>IF(AND(P187="in_stock",ISNUMBER(M187)),M187,"")</x:f>
        <x:v>69</x:v>
      </x:c>
      <x:c r="P187" s="3" t="str">
        <x:v>in_stock</x:v>
      </x:c>
      <x:c r="Q187" s="3" t="str">
        <x:v>Official brand</x:v>
      </x:c>
      <x:c r="R187" s="3" t="str">
        <x:v>Skinfix</x:v>
      </x:c>
      <x:c r="S187" s="13" t="str">
        <x:v>2026-10-20 15:43:47</x:v>
      </x:c>
      <x:c r="T187" s="3" t="str">
        <x:v>USD69 Full1oz default on main PDP. Fluid-versus-weight unit not resolved; normalization held. Independent root review read linked official package metric 30mL; supersedes ambiguous oz. Market: Official US-facing brand page; USD, US shipping or US root storefront.</x:v>
      </x:c>
      <x:c r="U187" s="3" t="str">
        <x:v>USD69 Full1oz default on main PDP. Fluid-versus-weight unit not resolved; normalization held. Independent root review read linked official package metric 30mL; supersedes ambiguous oz.</x:v>
      </x:c>
      <x:c r="V187" s="3"/>
      <x:c r="W187" s="3" t="str">
        <x:v>https://skinfix.com/products/barrier-niacinamide-serum</x:v>
      </x:c>
    </x:row>
    <x:row r="188" ht="52" customHeight="1">
      <x:c r="A188" s="3" t="str">
        <x:v>C022</x:v>
      </x:c>
      <x:c r="B188" s="3" t="str">
        <x:v>Sulwhasoo</x:v>
      </x:c>
      <x:c r="C188" s="3" t="str">
        <x:v>Concentrated Ginseng Rejuvenating Serum</x:v>
      </x:c>
      <x:c r="D188" s="3" t="str">
        <x:v>serum</x:v>
      </x:c>
      <x:c r="E188" s="11" t="n">
        <x:v>215</x:v>
      </x:c>
      <x:c r="F188" s="11" t="n">
        <x:v>215</x:v>
      </x:c>
      <x:c r="G188" s="3"/>
      <x:c r="H188" s="3" t="n">
        <x:v>50</x:v>
      </x:c>
      <x:c r="I188" s="3" t="str">
        <x:v>mL</x:v>
      </x:c>
      <x:c r="J188" s="3" t="n">
        <x:v>50</x:v>
      </x:c>
      <x:c r="K188" s="3" t="str">
        <x:v>mL</x:v>
      </x:c>
      <x:c r="L188" s="3" t="str">
        <x:v>serum mL</x:v>
      </x:c>
      <x:c r="M188" s="11" t="n">
        <x:f>IF(AND(ISNUMBER(E188),E188&gt;0,ISNUMBER(J188),J188&gt;0),E188/J188*30,"")</x:f>
        <x:v>129</x:v>
      </x:c>
      <x:c r="N188" s="11" t="n">
        <x:f>IF(AND(ISNUMBER(F188),F188&gt;0,ISNUMBER(J188),J188&gt;0),F188/J188*30,"")</x:f>
        <x:v>129</x:v>
      </x:c>
      <x:c r="O188" s="11" t="n">
        <x:f>IF(AND(P188="in_stock",ISNUMBER(M188)),M188,"")</x:f>
        <x:v>129</x:v>
      </x:c>
      <x:c r="P188" s="3" t="str">
        <x:v>in_stock</x:v>
      </x:c>
      <x:c r="Q188" s="3" t="str">
        <x:v>Official brand</x:v>
      </x:c>
      <x:c r="R188" s="3" t="str">
        <x:v>Sulwhasoo</x:v>
      </x:c>
      <x:c r="S188" s="13" t="str">
        <x:v>2026-10-20 15:44:14.321000</x:v>
      </x:c>
      <x:c r="T188" s="3" t="str">
        <x:v>Main purchase section$215adjacent50mL, single standard default variant43202379841581; subscription excluded. Market: Official US-facing store; USD product offer. US shipping terms available on site.</x:v>
      </x:c>
      <x:c r="U188" s="3" t="str">
        <x:v>Single/default standard full size; metric size printed on product page.</x:v>
      </x:c>
      <x:c r="V188" s="3"/>
      <x:c r="W188" s="3" t="str">
        <x:v>https://us.sulwhasoo.com/products/concentrated-ginseng-rejuvenating-serum</x:v>
      </x:c>
    </x:row>
    <x:row r="189" ht="52" customHeight="1">
      <x:c r="A189" s="3" t="str">
        <x:v>C046</x:v>
      </x:c>
      <x:c r="B189" s="3" t="str">
        <x:v>Sur.Medic</x:v>
      </x:c>
      <x:c r="C189" s="3" t="str">
        <x:v>Super Peptide 100 Triple Collagen Lifting Serum</x:v>
      </x:c>
      <x:c r="D189" s="3" t="str">
        <x:v>serum</x:v>
      </x:c>
      <x:c r="E189" s="11" t="n">
        <x:v>35</x:v>
      </x:c>
      <x:c r="F189" s="11" t="n">
        <x:v>35</x:v>
      </x:c>
      <x:c r="G189" s="3"/>
      <x:c r="H189" s="3" t="n">
        <x:v>50</x:v>
      </x:c>
      <x:c r="I189" s="3" t="str">
        <x:v>mL</x:v>
      </x:c>
      <x:c r="J189" s="3" t="n">
        <x:v>50</x:v>
      </x:c>
      <x:c r="K189" s="3" t="str">
        <x:v>mL</x:v>
      </x:c>
      <x:c r="L189" s="3" t="str">
        <x:v>serum mL</x:v>
      </x:c>
      <x:c r="M189" s="11" t="n">
        <x:f>IF(AND(ISNUMBER(E189),E189&gt;0,ISNUMBER(J189),J189&gt;0),E189/J189*30,"")</x:f>
        <x:v>21</x:v>
      </x:c>
      <x:c r="N189" s="11" t="n">
        <x:f>IF(AND(ISNUMBER(F189),F189&gt;0,ISNUMBER(J189),J189&gt;0),F189/J189*30,"")</x:f>
        <x:v>21</x:v>
      </x:c>
      <x:c r="O189" s="11" t="n">
        <x:f>IF(AND(P189="in_stock",ISNUMBER(M189)),M189,"")</x:f>
        <x:v>21</x:v>
      </x:c>
      <x:c r="P189" s="3" t="str">
        <x:v>in_stock</x:v>
      </x:c>
      <x:c r="Q189" s="3" t="str">
        <x:v>Official brand</x:v>
      </x:c>
      <x:c r="R189" s="3" t="str">
        <x:v>Sur.Medic</x:v>
      </x:c>
      <x:c r="S189" s="13" t="str">
        <x:v>2026-10-20 15:52:51.764000</x:v>
      </x:c>
      <x:c r="T189" s="3" t="str">
        <x:v>35 USD paired with stated size in product section and/or selected public variant offer; excludes subscriptions/codes. Market: Official Neogen-owned Sur.Medic line sold by NEOGENLAB US USD store.</x:v>
      </x:c>
      <x:c r="U189" s="3" t="str">
        <x:v>Single/default standard full size; metric size printed on product page.</x:v>
      </x:c>
      <x:c r="V189" s="3"/>
      <x:c r="W189" s="3" t="str">
        <x:v>https://neogenlab.us/products/sur-medic-super-peptide-100-triple-collagen-lifting-serum-1-69-oz-50ml</x:v>
      </x:c>
    </x:row>
    <x:row r="190" ht="65" customHeight="1">
      <x:c r="A190" s="3" t="str">
        <x:v>A029</x:v>
      </x:c>
      <x:c r="B190" s="3" t="str">
        <x:v>The INKEY List</x:v>
      </x:c>
      <x:c r="C190" s="3" t="str">
        <x:v>15% Vitamin C + EGF Serum</x:v>
      </x:c>
      <x:c r="D190" s="3" t="str">
        <x:v>serum</x:v>
      </x:c>
      <x:c r="E190" s="11" t="n">
        <x:v>20</x:v>
      </x:c>
      <x:c r="F190" s="11" t="n">
        <x:v>20</x:v>
      </x:c>
      <x:c r="G190" s="3"/>
      <x:c r="H190" s="3" t="n">
        <x:v>30</x:v>
      </x:c>
      <x:c r="I190" s="3" t="str">
        <x:v>mL</x:v>
      </x:c>
      <x:c r="J190" s="3" t="n">
        <x:v>30</x:v>
      </x:c>
      <x:c r="K190" s="3" t="str">
        <x:v>mL</x:v>
      </x:c>
      <x:c r="L190" s="3" t="str">
        <x:v>serum mL</x:v>
      </x:c>
      <x:c r="M190" s="11" t="n">
        <x:f>IF(AND(ISNUMBER(E190),E190&gt;0,ISNUMBER(J190),J190&gt;0),E190/J190*30,"")</x:f>
        <x:v>20</x:v>
      </x:c>
      <x:c r="N190" s="11" t="n">
        <x:f>IF(AND(ISNUMBER(F190),F190&gt;0,ISNUMBER(J190),J190&gt;0),F190/J190*30,"")</x:f>
        <x:v>20</x:v>
      </x:c>
      <x:c r="O190" s="11" t="n">
        <x:f>IF(AND(P190="in_stock",ISNUMBER(M190)),M190,"")</x:f>
        <x:v>20</x:v>
      </x:c>
      <x:c r="P190" s="3" t="str">
        <x:v>in_stock</x:v>
      </x:c>
      <x:c r="Q190" s="3" t="str">
        <x:v>Official brand</x:v>
      </x:c>
      <x:c r="R190" s="3" t="str">
        <x:v>The INKEY List</x:v>
      </x:c>
      <x:c r="S190" s="13" t="str">
        <x:v>2026-10-20 15:41:37.303000</x:v>
      </x:c>
      <x:c r="T190" s="3" t="str">
        <x:v>Current public product page and product-specific official public feed variant35432167473315 advertiseUSD20.00; referenceUSD20.00. Pack quantity 30 mL; no coupon/subscription basis. Market: Official US-facing product page; matching public USD offer and US shipping/store context reviewed.</x:v>
      </x:c>
      <x:c r="U190" s="3" t="str">
        <x:v>Standard single formulation; variant35432167473315, Default Title. Quantity from product details; variant feed price matched to same product. Coupons and subscription prices excluded.</x:v>
      </x:c>
      <x:c r="V190" s="3"/>
      <x:c r="W190" s="3" t="str">
        <x:v>https://www.theinkeylist.com/products/15-vitamin-c-egf-serum</x:v>
      </x:c>
    </x:row>
    <x:row r="191" ht="65" customHeight="1">
      <x:c r="A191" s="3" t="str">
        <x:v>A030</x:v>
      </x:c>
      <x:c r="B191" s="3" t="str">
        <x:v>The INKEY List</x:v>
      </x:c>
      <x:c r="C191" s="3" t="str">
        <x:v>Hyaluronic Acid Serum - 30ml</x:v>
      </x:c>
      <x:c r="D191" s="3" t="str">
        <x:v>serum</x:v>
      </x:c>
      <x:c r="E191" s="11" t="n">
        <x:v>13</x:v>
      </x:c>
      <x:c r="F191" s="11" t="n">
        <x:v>13</x:v>
      </x:c>
      <x:c r="G191" s="3"/>
      <x:c r="H191" s="3" t="n">
        <x:v>30</x:v>
      </x:c>
      <x:c r="I191" s="3" t="str">
        <x:v>mL</x:v>
      </x:c>
      <x:c r="J191" s="3" t="n">
        <x:v>30</x:v>
      </x:c>
      <x:c r="K191" s="3" t="str">
        <x:v>mL</x:v>
      </x:c>
      <x:c r="L191" s="3" t="str">
        <x:v>serum mL</x:v>
      </x:c>
      <x:c r="M191" s="11" t="n">
        <x:f>IF(AND(ISNUMBER(E191),E191&gt;0,ISNUMBER(J191),J191&gt;0),E191/J191*30,"")</x:f>
        <x:v>13</x:v>
      </x:c>
      <x:c r="N191" s="11" t="n">
        <x:f>IF(AND(ISNUMBER(F191),F191&gt;0,ISNUMBER(J191),J191&gt;0),F191/J191*30,"")</x:f>
        <x:v>13</x:v>
      </x:c>
      <x:c r="O191" s="11" t="n">
        <x:f>IF(AND(P191="in_stock",ISNUMBER(M191)),M191,"")</x:f>
        <x:v>13</x:v>
      </x:c>
      <x:c r="P191" s="3" t="str">
        <x:v>in_stock</x:v>
      </x:c>
      <x:c r="Q191" s="3" t="str">
        <x:v>Official brand</x:v>
      </x:c>
      <x:c r="R191" s="3" t="str">
        <x:v>The INKEY List</x:v>
      </x:c>
      <x:c r="S191" s="13" t="str">
        <x:v>2026-10-20 15:41:41.171000</x:v>
      </x:c>
      <x:c r="T191" s="3" t="str">
        <x:v>Current public product page and product-specific official public feed variant35432168161443 advertiseUSD13.00; referenceUSD13.00. Pack quantity 30 mL; no coupon/subscription basis. Market: Official US-facing product page; matching public USD offer and US shipping/store context reviewed.</x:v>
      </x:c>
      <x:c r="U191" s="3" t="str">
        <x:v>Standard single formulation; variant35432168161443, Default Title. Quantity from product details; variant feed price matched to same product. Coupons and subscription prices excluded.</x:v>
      </x:c>
      <x:c r="V191" s="3"/>
      <x:c r="W191" s="3" t="str">
        <x:v>https://www.theinkeylist.com/products/hyaluronic-acid-serum</x:v>
      </x:c>
    </x:row>
    <x:row r="192" ht="52" customHeight="1">
      <x:c r="A192" s="3" t="str">
        <x:v>A052</x:v>
      </x:c>
      <x:c r="B192" s="3" t="str">
        <x:v>The Ordinary</x:v>
      </x:c>
      <x:c r="C192" s="3" t="str">
        <x:v>Argireline Solution 10%</x:v>
      </x:c>
      <x:c r="D192" s="3" t="str">
        <x:v>serum</x:v>
      </x:c>
      <x:c r="E192" s="11" t="n">
        <x:v>9.7</x:v>
      </x:c>
      <x:c r="F192" s="11" t="n">
        <x:v>9.7</x:v>
      </x:c>
      <x:c r="G192" s="3"/>
      <x:c r="H192" s="3" t="n">
        <x:v>30</x:v>
      </x:c>
      <x:c r="I192" s="3" t="str">
        <x:v>mL</x:v>
      </x:c>
      <x:c r="J192" s="3" t="n">
        <x:v>30</x:v>
      </x:c>
      <x:c r="K192" s="3" t="str">
        <x:v>mL</x:v>
      </x:c>
      <x:c r="L192" s="3" t="str">
        <x:v>serum mL</x:v>
      </x:c>
      <x:c r="M192" s="11" t="n">
        <x:f>IF(AND(ISNUMBER(E192),E192&gt;0,ISNUMBER(J192),J192&gt;0),E192/J192*30,"")</x:f>
        <x:v>9.7</x:v>
      </x:c>
      <x:c r="N192" s="11" t="n">
        <x:f>IF(AND(ISNUMBER(F192),F192&gt;0,ISNUMBER(J192),J192&gt;0),F192/J192*30,"")</x:f>
        <x:v>9.7</x:v>
      </x:c>
      <x:c r="O192" s="11" t="n">
        <x:f>IF(AND(P192="in_stock",ISNUMBER(M192)),M192,"")</x:f>
        <x:v>9.7</x:v>
      </x:c>
      <x:c r="P192" s="3" t="str">
        <x:v>in_stock</x:v>
      </x:c>
      <x:c r="Q192" s="3" t="str">
        <x:v>Official brand</x:v>
      </x:c>
      <x:c r="R192" s="3" t="str">
        <x:v>The Ordinary</x:v>
      </x:c>
      <x:c r="S192" s="13" t="str">
        <x:v>2026-10-20 15:51:18.987000</x:v>
      </x:c>
      <x:c r="T192" s="3" t="str">
        <x:v>Native public PDP displays $9.70USD and default 30mL; Add toCart available. Signup discounts excluded. Market: Official en-us page explicitly displays USD price and United States locale.</x:v>
      </x:c>
      <x:c r="U192" s="3" t="str">
        <x:v>Default standard30mL page offer; other sizes, if visible, excluded. Price paired to selected default size in public PDP.</x:v>
      </x:c>
      <x:c r="V192" s="3"/>
      <x:c r="W192" s="3" t="str">
        <x:v>https://theordinary.com/en-us/argireline-solution-10-serum-100403.html</x:v>
      </x:c>
    </x:row>
    <x:row r="193" ht="52" customHeight="1">
      <x:c r="A193" s="3" t="str">
        <x:v>A054</x:v>
      </x:c>
      <x:c r="B193" s="3" t="str">
        <x:v>The Ordinary</x:v>
      </x:c>
      <x:c r="C193" s="3" t="str">
        <x:v>GF 15% Solution</x:v>
      </x:c>
      <x:c r="D193" s="3" t="str">
        <x:v>serum</x:v>
      </x:c>
      <x:c r="E193" s="11" t="n">
        <x:v>15.5</x:v>
      </x:c>
      <x:c r="F193" s="11" t="n">
        <x:v>15.5</x:v>
      </x:c>
      <x:c r="G193" s="3"/>
      <x:c r="H193" s="3" t="n">
        <x:v>30</x:v>
      </x:c>
      <x:c r="I193" s="3" t="str">
        <x:v>mL</x:v>
      </x:c>
      <x:c r="J193" s="3" t="n">
        <x:v>30</x:v>
      </x:c>
      <x:c r="K193" s="3" t="str">
        <x:v>mL</x:v>
      </x:c>
      <x:c r="L193" s="3" t="str">
        <x:v>serum mL</x:v>
      </x:c>
      <x:c r="M193" s="11" t="n">
        <x:f>IF(AND(ISNUMBER(E193),E193&gt;0,ISNUMBER(J193),J193&gt;0),E193/J193*30,"")</x:f>
        <x:v>15.500000000000002</x:v>
      </x:c>
      <x:c r="N193" s="11" t="n">
        <x:f>IF(AND(ISNUMBER(F193),F193&gt;0,ISNUMBER(J193),J193&gt;0),F193/J193*30,"")</x:f>
        <x:v>15.500000000000002</x:v>
      </x:c>
      <x:c r="O193" s="11" t="n">
        <x:f>IF(AND(P193="in_stock",ISNUMBER(M193)),M193,"")</x:f>
        <x:v>15.500000000000002</x:v>
      </x:c>
      <x:c r="P193" s="3" t="str">
        <x:v>in_stock</x:v>
      </x:c>
      <x:c r="Q193" s="3" t="str">
        <x:v>Official brand</x:v>
      </x:c>
      <x:c r="R193" s="3" t="str">
        <x:v>The Ordinary</x:v>
      </x:c>
      <x:c r="S193" s="13" t="str">
        <x:v>2026-10-20 15:51:22.253000</x:v>
      </x:c>
      <x:c r="T193" s="3" t="str">
        <x:v>Native public PDP displays $15.50USD and default 30mL; Add toCart available. Signup discounts excluded. Market: Official en-us page explicitly displays USD price and United States locale.</x:v>
      </x:c>
      <x:c r="U193" s="3" t="str">
        <x:v>Default standard30mL page offer; other sizes, if visible, excluded. Price paired to selected default size in public PDP.</x:v>
      </x:c>
      <x:c r="V193" s="3"/>
      <x:c r="W193" s="3" t="str">
        <x:v>https://theordinary.com/en-us/gf-15-solution-growth-factors-serum-100702.html</x:v>
      </x:c>
    </x:row>
    <x:row r="194" ht="52" customHeight="1">
      <x:c r="A194" s="3" t="str">
        <x:v>A051</x:v>
      </x:c>
      <x:c r="B194" s="3" t="str">
        <x:v>The Ordinary</x:v>
      </x:c>
      <x:c r="C194" s="3" t="str">
        <x:v>Matrixyl 10% + HA</x:v>
      </x:c>
      <x:c r="D194" s="3" t="str">
        <x:v>serum</x:v>
      </x:c>
      <x:c r="E194" s="11" t="n">
        <x:v>10.9</x:v>
      </x:c>
      <x:c r="F194" s="11" t="n">
        <x:v>10.9</x:v>
      </x:c>
      <x:c r="G194" s="3"/>
      <x:c r="H194" s="3" t="n">
        <x:v>30</x:v>
      </x:c>
      <x:c r="I194" s="3" t="str">
        <x:v>mL</x:v>
      </x:c>
      <x:c r="J194" s="3" t="n">
        <x:v>30</x:v>
      </x:c>
      <x:c r="K194" s="3" t="str">
        <x:v>mL</x:v>
      </x:c>
      <x:c r="L194" s="3" t="str">
        <x:v>serum mL</x:v>
      </x:c>
      <x:c r="M194" s="11" t="n">
        <x:f>IF(AND(ISNUMBER(E194),E194&gt;0,ISNUMBER(J194),J194&gt;0),E194/J194*30,"")</x:f>
        <x:v>10.9</x:v>
      </x:c>
      <x:c r="N194" s="11" t="n">
        <x:f>IF(AND(ISNUMBER(F194),F194&gt;0,ISNUMBER(J194),J194&gt;0),F194/J194*30,"")</x:f>
        <x:v>10.9</x:v>
      </x:c>
      <x:c r="O194" s="11" t="n">
        <x:f>IF(AND(P194="in_stock",ISNUMBER(M194)),M194,"")</x:f>
        <x:v>10.9</x:v>
      </x:c>
      <x:c r="P194" s="3" t="str">
        <x:v>in_stock</x:v>
      </x:c>
      <x:c r="Q194" s="3" t="str">
        <x:v>Official brand</x:v>
      </x:c>
      <x:c r="R194" s="3" t="str">
        <x:v>The Ordinary</x:v>
      </x:c>
      <x:c r="S194" s="13" t="str">
        <x:v>2026-10-20 15:51:17.209000</x:v>
      </x:c>
      <x:c r="T194" s="3" t="str">
        <x:v>Native public PDP displays $10.90USD and default 30mL; Add toCart available. Signup discounts excluded. Market: Official en-us page explicitly displays USD price and United States locale.</x:v>
      </x:c>
      <x:c r="U194" s="3" t="str">
        <x:v>Default standard30mL page offer; other sizes, if visible, excluded. Price paired to selected default size in public PDP.</x:v>
      </x:c>
      <x:c r="V194" s="3"/>
      <x:c r="W194" s="3" t="str">
        <x:v>https://theordinary.com/en-us/matrixyl-10-ha-serum-100431.html</x:v>
      </x:c>
    </x:row>
    <x:row r="195" ht="39" customHeight="1">
      <x:c r="A195" s="3" t="str">
        <x:v>P01</x:v>
      </x:c>
      <x:c r="B195" s="3" t="str">
        <x:v>The Ordinary</x:v>
      </x:c>
      <x:c r="C195" s="3" t="str">
        <x:v>Multi-Peptide + Copper Peptides 1% Serum</x:v>
      </x:c>
      <x:c r="D195" s="3" t="str">
        <x:v>serum</x:v>
      </x:c>
      <x:c r="E195" s="11" t="n">
        <x:v>32</x:v>
      </x:c>
      <x:c r="F195" s="11" t="n">
        <x:v>32</x:v>
      </x:c>
      <x:c r="G195" s="3"/>
      <x:c r="H195" s="3" t="n">
        <x:v>30</x:v>
      </x:c>
      <x:c r="I195" s="3" t="str">
        <x:v>mL</x:v>
      </x:c>
      <x:c r="J195" s="3" t="n">
        <x:v>30</x:v>
      </x:c>
      <x:c r="K195" s="3" t="str">
        <x:v>mL</x:v>
      </x:c>
      <x:c r="L195" s="3" t="str">
        <x:v>serum mL</x:v>
      </x:c>
      <x:c r="M195" s="11" t="n">
        <x:f>IF(AND(ISNUMBER(E195),E195&gt;0,ISNUMBER(J195),J195&gt;0),E195/J195*30,"")</x:f>
        <x:v>32</x:v>
      </x:c>
      <x:c r="N195" s="11" t="n">
        <x:f>IF(AND(ISNUMBER(F195),F195&gt;0,ISNUMBER(J195),J195&gt;0),F195/J195*30,"")</x:f>
        <x:v>32</x:v>
      </x:c>
      <x:c r="O195" s="11" t="n">
        <x:f>IF(AND(P195="in_stock",ISNUMBER(M195)),M195,"")</x:f>
        <x:v>32</x:v>
      </x:c>
      <x:c r="P195" s="3" t="str">
        <x:v>in_stock</x:v>
      </x:c>
      <x:c r="Q195" s="3" t="str">
        <x:v>Official brand</x:v>
      </x:c>
      <x:c r="R195" s="3" t="str">
        <x:v>The Ordinary</x:v>
      </x:c>
      <x:c r="S195" s="13" t="str">
        <x:v>2026-10-20 15:17:37</x:v>
      </x:c>
      <x:c r="T195" s="3" t="str">
        <x:v>Official US page lines104-144 pairs USD32 with30mL and Add to Cart. No separate sale price shown. Market: US</x:v>
      </x:c>
      <x:c r="U195" s="3" t="str">
        <x:v>Single 30mL size displayed with price; US country and USD explicit.</x:v>
      </x:c>
      <x:c r="V195" s="3"/>
      <x:c r="W195" s="3" t="str">
        <x:v>https://theordinary.com/en-us/multi-peptide-copper-peptides-1-serum-100625.html</x:v>
      </x:c>
    </x:row>
    <x:row r="196" ht="52" customHeight="1">
      <x:c r="A196" s="3" t="str">
        <x:v>A053</x:v>
      </x:c>
      <x:c r="B196" s="3" t="str">
        <x:v>The Ordinary</x:v>
      </x:c>
      <x:c r="C196" s="3" t="str">
        <x:v>Multi-Peptide + HA Serum</x:v>
      </x:c>
      <x:c r="D196" s="3" t="str">
        <x:v>serum</x:v>
      </x:c>
      <x:c r="E196" s="11" t="n">
        <x:v>19.9</x:v>
      </x:c>
      <x:c r="F196" s="11" t="n">
        <x:v>19.9</x:v>
      </x:c>
      <x:c r="G196" s="3"/>
      <x:c r="H196" s="3" t="n">
        <x:v>30</x:v>
      </x:c>
      <x:c r="I196" s="3" t="str">
        <x:v>mL</x:v>
      </x:c>
      <x:c r="J196" s="3" t="n">
        <x:v>30</x:v>
      </x:c>
      <x:c r="K196" s="3" t="str">
        <x:v>mL</x:v>
      </x:c>
      <x:c r="L196" s="3" t="str">
        <x:v>serum mL</x:v>
      </x:c>
      <x:c r="M196" s="11" t="n">
        <x:f>IF(AND(ISNUMBER(E196),E196&gt;0,ISNUMBER(J196),J196&gt;0),E196/J196*30,"")</x:f>
        <x:v>19.9</x:v>
      </x:c>
      <x:c r="N196" s="11" t="n">
        <x:f>IF(AND(ISNUMBER(F196),F196&gt;0,ISNUMBER(J196),J196&gt;0),F196/J196*30,"")</x:f>
        <x:v>19.9</x:v>
      </x:c>
      <x:c r="O196" s="11" t="n">
        <x:f>IF(AND(P196="in_stock",ISNUMBER(M196)),M196,"")</x:f>
        <x:v>19.9</x:v>
      </x:c>
      <x:c r="P196" s="3" t="str">
        <x:v>in_stock</x:v>
      </x:c>
      <x:c r="Q196" s="3" t="str">
        <x:v>Official brand</x:v>
      </x:c>
      <x:c r="R196" s="3" t="str">
        <x:v>The Ordinary</x:v>
      </x:c>
      <x:c r="S196" s="13" t="str">
        <x:v>2026-10-20 15:51:20.548000</x:v>
      </x:c>
      <x:c r="T196" s="3" t="str">
        <x:v>Native public PDP displays $19.90USD and default 30mL; Add toCart available. Signup discounts excluded. Market: Official en-us page explicitly displays USD price and United States locale.</x:v>
      </x:c>
      <x:c r="U196" s="3" t="str">
        <x:v>Default standard30mL page offer; other sizes, if visible, excluded. Price paired to selected default size in public PDP. Both30/60mL displayed;30mL is default offer.</x:v>
      </x:c>
      <x:c r="V196" s="3"/>
      <x:c r="W196" s="3" t="str">
        <x:v>https://theordinary.com/en-us/multi-peptide-ha-serum-100613.html</x:v>
      </x:c>
    </x:row>
    <x:row r="197" ht="65" customHeight="1">
      <x:c r="A197" s="3" t="str">
        <x:v>A010</x:v>
      </x:c>
      <x:c r="B197" s="3" t="str">
        <x:v>Timeless Skin Care</x:v>
      </x:c>
      <x:c r="C197" s="3" t="str">
        <x:v>Coenzyme Q10 Serum</x:v>
      </x:c>
      <x:c r="D197" s="3" t="str">
        <x:v>serum</x:v>
      </x:c>
      <x:c r="E197" s="11" t="n">
        <x:v>28.95</x:v>
      </x:c>
      <x:c r="F197" s="11" t="n">
        <x:v>28.95</x:v>
      </x:c>
      <x:c r="G197" s="3"/>
      <x:c r="H197" s="3" t="n">
        <x:v>30</x:v>
      </x:c>
      <x:c r="I197" s="3" t="str">
        <x:v>mL</x:v>
      </x:c>
      <x:c r="J197" s="3" t="n">
        <x:v>30</x:v>
      </x:c>
      <x:c r="K197" s="3" t="str">
        <x:v>mL</x:v>
      </x:c>
      <x:c r="L197" s="3" t="str">
        <x:v>serum mL</x:v>
      </x:c>
      <x:c r="M197" s="11" t="n">
        <x:f>IF(AND(ISNUMBER(E197),E197&gt;0,ISNUMBER(J197),J197&gt;0),E197/J197*30,"")</x:f>
        <x:v>28.95</x:v>
      </x:c>
      <x:c r="N197" s="11" t="n">
        <x:f>IF(AND(ISNUMBER(F197),F197&gt;0,ISNUMBER(J197),J197&gt;0),F197/J197*30,"")</x:f>
        <x:v>28.95</x:v>
      </x:c>
      <x:c r="O197" s="11" t="n">
        <x:f>IF(AND(P197="in_stock",ISNUMBER(M197)),M197,"")</x:f>
        <x:v>28.95</x:v>
      </x:c>
      <x:c r="P197" s="3" t="str">
        <x:v>in_stock</x:v>
      </x:c>
      <x:c r="Q197" s="3" t="str">
        <x:v>Official brand</x:v>
      </x:c>
      <x:c r="R197" s="3" t="str">
        <x:v>Timeless Skin Care</x:v>
      </x:c>
      <x:c r="S197" s="13" t="str">
        <x:v>2026-10-20 15:40:52.783000</x:v>
      </x:c>
      <x:c r="T197" s="3" t="str">
        <x:v>Current public product page and product-specific official public feed variant31848161116271 advertiseUSD28.95; referenceUSD28.95. Pack quantity 30 mL; no coupon/subscription basis. Market: Official US-facing product page; matching public USD offer and US shipping/store context reviewed.</x:v>
      </x:c>
      <x:c r="U197" s="3" t="str">
        <x:v>Standard single formulation; variant31848161116271, 1 oz. Quantity from product details; variant feed price matched to same product. Coupons and subscription prices excluded. Current official linked package image visually inspected; printed metric used where legible.</x:v>
      </x:c>
      <x:c r="V197" s="3"/>
      <x:c r="W197" s="3" t="str">
        <x:v>https://www.timelessha.com/products/coenzyme-q10-serum-1-oz</x:v>
      </x:c>
    </x:row>
    <x:row r="198" ht="65" customHeight="1">
      <x:c r="A198" s="3" t="str">
        <x:v>A027</x:v>
      </x:c>
      <x:c r="B198" s="3" t="str">
        <x:v>Timeless Skin Care</x:v>
      </x:c>
      <x:c r="C198" s="3" t="str">
        <x:v>Hyaluronic Acid + Vitamin C Serum</x:v>
      </x:c>
      <x:c r="D198" s="3" t="str">
        <x:v>serum</x:v>
      </x:c>
      <x:c r="E198" s="11" t="n">
        <x:v>23.95</x:v>
      </x:c>
      <x:c r="F198" s="11" t="n">
        <x:v>23.95</x:v>
      </x:c>
      <x:c r="G198" s="3"/>
      <x:c r="H198" s="3" t="n">
        <x:v>30</x:v>
      </x:c>
      <x:c r="I198" s="3" t="str">
        <x:v>mL</x:v>
      </x:c>
      <x:c r="J198" s="3" t="n">
        <x:v>30</x:v>
      </x:c>
      <x:c r="K198" s="3" t="str">
        <x:v>mL</x:v>
      </x:c>
      <x:c r="L198" s="3" t="str">
        <x:v>serum mL</x:v>
      </x:c>
      <x:c r="M198" s="11" t="n">
        <x:f>IF(AND(ISNUMBER(E198),E198&gt;0,ISNUMBER(J198),J198&gt;0),E198/J198*30,"")</x:f>
        <x:v>23.95</x:v>
      </x:c>
      <x:c r="N198" s="11" t="n">
        <x:f>IF(AND(ISNUMBER(F198),F198&gt;0,ISNUMBER(J198),J198&gt;0),F198/J198*30,"")</x:f>
        <x:v>23.95</x:v>
      </x:c>
      <x:c r="O198" s="11" t="n">
        <x:f>IF(AND(P198="in_stock",ISNUMBER(M198)),M198,"")</x:f>
        <x:v>23.95</x:v>
      </x:c>
      <x:c r="P198" s="3" t="str">
        <x:v>in_stock</x:v>
      </x:c>
      <x:c r="Q198" s="3" t="str">
        <x:v>Official brand</x:v>
      </x:c>
      <x:c r="R198" s="3" t="str">
        <x:v>Timeless Skin Care</x:v>
      </x:c>
      <x:c r="S198" s="13" t="str">
        <x:v>2026-10-20 15:40:55.476000</x:v>
      </x:c>
      <x:c r="T198" s="3" t="str">
        <x:v>Current public product page and product-specific official public feed variant31848178548847 advertiseUSD23.95; referenceUSD23.95. Pack quantity 30 mL; no coupon/subscription basis. Market: Official US-facing product page; matching public USD offer and US shipping/store context reviewed.</x:v>
      </x:c>
      <x:c r="U198" s="3" t="str">
        <x:v>Standard single formulation; variant31848178548847, 1 oz. Quantity from product details; variant feed price matched to same product. Coupons and subscription prices excluded. Current official linked package image visually inspected; printed metric used where legible.</x:v>
      </x:c>
      <x:c r="V198" s="3"/>
      <x:c r="W198" s="3" t="str">
        <x:v>https://www.timelessha.com/products/hyaluronic-acid-vitamin-c-serum-1-oz</x:v>
      </x:c>
    </x:row>
    <x:row r="199" ht="65" customHeight="1">
      <x:c r="A199" s="3" t="str">
        <x:v>A026</x:v>
      </x:c>
      <x:c r="B199" s="3" t="str">
        <x:v>Timeless Skin Care</x:v>
      </x:c>
      <x:c r="C199" s="3" t="str">
        <x:v>Matrixyl® 3000 Serum</x:v>
      </x:c>
      <x:c r="D199" s="3" t="str">
        <x:v>serum</x:v>
      </x:c>
      <x:c r="E199" s="11" t="n">
        <x:v>27.95</x:v>
      </x:c>
      <x:c r="F199" s="11" t="n">
        <x:v>27.95</x:v>
      </x:c>
      <x:c r="G199" s="3"/>
      <x:c r="H199" s="3" t="n">
        <x:v>30</x:v>
      </x:c>
      <x:c r="I199" s="3" t="str">
        <x:v>mL</x:v>
      </x:c>
      <x:c r="J199" s="3" t="n">
        <x:v>30</x:v>
      </x:c>
      <x:c r="K199" s="3" t="str">
        <x:v>mL</x:v>
      </x:c>
      <x:c r="L199" s="3" t="str">
        <x:v>serum mL</x:v>
      </x:c>
      <x:c r="M199" s="11" t="n">
        <x:f>IF(AND(ISNUMBER(E199),E199&gt;0,ISNUMBER(J199),J199&gt;0),E199/J199*30,"")</x:f>
        <x:v>27.95</x:v>
      </x:c>
      <x:c r="N199" s="11" t="n">
        <x:f>IF(AND(ISNUMBER(F199),F199&gt;0,ISNUMBER(J199),J199&gt;0),F199/J199*30,"")</x:f>
        <x:v>27.95</x:v>
      </x:c>
      <x:c r="O199" s="11" t="n">
        <x:f>IF(AND(P199="in_stock",ISNUMBER(M199)),M199,"")</x:f>
        <x:v>27.95</x:v>
      </x:c>
      <x:c r="P199" s="3" t="str">
        <x:v>in_stock</x:v>
      </x:c>
      <x:c r="Q199" s="3" t="str">
        <x:v>Official brand</x:v>
      </x:c>
      <x:c r="R199" s="3" t="str">
        <x:v>Timeless Skin Care</x:v>
      </x:c>
      <x:c r="S199" s="13" t="str">
        <x:v>2026-10-20 15:41:05.084000</x:v>
      </x:c>
      <x:c r="T199" s="3" t="str">
        <x:v>Current public product page and product-specific official public feed variant31848190476399 advertiseUSD27.95; referenceUSD27.95. Pack quantity 30 mL; no coupon/subscription basis. Market: Official US-facing product page; matching public USD offer and US shipping/store context reviewed.</x:v>
      </x:c>
      <x:c r="U199" s="3" t="str">
        <x:v>Standard single formulation; variant31848190476399, 1 oz. Quantity from product details; variant feed price matched to same product. Coupons and subscription prices excluded. Current official linked package image visually inspected; printed metric used where legible.</x:v>
      </x:c>
      <x:c r="V199" s="3"/>
      <x:c r="W199" s="3" t="str">
        <x:v>https://www.timelessha.com/products/matrixyl-3000-serum-1-oz</x:v>
      </x:c>
    </x:row>
    <x:row r="200" ht="39" customHeight="1">
      <x:c r="A200" s="3" t="str">
        <x:v>P12</x:v>
      </x:c>
      <x:c r="B200" s="3" t="str">
        <x:v>Timeless Skin Care</x:v>
      </x:c>
      <x:c r="C200" s="3" t="str">
        <x:v>Matrixyl® Synthe’6® Serum</x:v>
      </x:c>
      <x:c r="D200" s="3" t="str">
        <x:v>serum</x:v>
      </x:c>
      <x:c r="E200" s="11" t="n">
        <x:v>28.95</x:v>
      </x:c>
      <x:c r="F200" s="11" t="n">
        <x:v>28.95</x:v>
      </x:c>
      <x:c r="G200" s="3"/>
      <x:c r="H200" s="3" t="n">
        <x:v>30</x:v>
      </x:c>
      <x:c r="I200" s="3" t="str">
        <x:v>mL</x:v>
      </x:c>
      <x:c r="J200" s="3" t="n">
        <x:v>30</x:v>
      </x:c>
      <x:c r="K200" s="3" t="str">
        <x:v>mL</x:v>
      </x:c>
      <x:c r="L200" s="3" t="str">
        <x:v>serum mL</x:v>
      </x:c>
      <x:c r="M200" s="11" t="n">
        <x:f>IF(AND(ISNUMBER(E200),E200&gt;0,ISNUMBER(J200),J200&gt;0),E200/J200*30,"")</x:f>
        <x:v>28.95</x:v>
      </x:c>
      <x:c r="N200" s="11" t="n">
        <x:f>IF(AND(ISNUMBER(F200),F200&gt;0,ISNUMBER(J200),J200&gt;0),F200/J200*30,"")</x:f>
        <x:v>28.95</x:v>
      </x:c>
      <x:c r="O200" s="11" t="n">
        <x:f>IF(AND(P200="in_stock",ISNUMBER(M200)),M200,"")</x:f>
        <x:v>28.95</x:v>
      </x:c>
      <x:c r="P200" s="3" t="str">
        <x:v>in_stock</x:v>
      </x:c>
      <x:c r="Q200" s="3" t="str">
        <x:v>Official brand</x:v>
      </x:c>
      <x:c r="R200" s="3" t="str">
        <x:v>Timeless Skin Care</x:v>
      </x:c>
      <x:c r="S200" s="13" t="str">
        <x:v>2026-10-20 15:19:00</x:v>
      </x:c>
      <x:c r="T200" s="3" t="str">
        <x:v>Buy Once USD28.95 and 30mL bottle label on current native page. FALL40 code price USD17.37 and subscription USD23.16 excluded. Market: US</x:v>
      </x:c>
      <x:c r="U200" s="3" t="str">
        <x:v>Native default 1oz; current official bottle photograph explicitly prints 1fl oz (30mL). The 4oz option is excluded. Buy Once radio checked at USD28.95.</x:v>
      </x:c>
      <x:c r="V200" s="3"/>
      <x:c r="W200" s="3" t="str">
        <x:v>https://www.timelessha.com/products/matrixyl-synthe6-serum-1-oz</x:v>
      </x:c>
    </x:row>
    <x:row r="201" ht="65" customHeight="1">
      <x:c r="A201" s="3" t="str">
        <x:v>A015</x:v>
      </x:c>
      <x:c r="B201" s="3" t="str">
        <x:v>TruSkin</x:v>
      </x:c>
      <x:c r="C201" s="3" t="str">
        <x:v>Collagen Peptide* Facial Serum</x:v>
      </x:c>
      <x:c r="D201" s="3" t="str">
        <x:v>serum</x:v>
      </x:c>
      <x:c r="E201" s="11" t="n">
        <x:v>15.99</x:v>
      </x:c>
      <x:c r="F201" s="11" t="n">
        <x:v>23.99</x:v>
      </x:c>
      <x:c r="G201" s="11" t="n">
        <x:v>15.99</x:v>
      </x:c>
      <x:c r="H201" s="3" t="n">
        <x:v>1</x:v>
      </x:c>
      <x:c r="I201" s="3" t="str">
        <x:v>US_fl_oz</x:v>
      </x:c>
      <x:c r="J201" s="3" t="n">
        <x:v>29.5735295625</x:v>
      </x:c>
      <x:c r="K201" s="3" t="str">
        <x:v>mL</x:v>
      </x:c>
      <x:c r="L201" s="3" t="str">
        <x:v>serum mL</x:v>
      </x:c>
      <x:c r="M201" s="11" t="n">
        <x:f>IF(AND(ISNUMBER(E201),E201&gt;0,ISNUMBER(J201),J201&gt;0),E201/J201*30,"")</x:f>
        <x:v>16.22058669007409</x:v>
      </x:c>
      <x:c r="N201" s="11" t="n">
        <x:f>IF(AND(ISNUMBER(F201),F201&gt;0,ISNUMBER(J201),J201&gt;0),F201/J201*30,"")</x:f>
        <x:v>24.335952138516404</x:v>
      </x:c>
      <x:c r="O201" s="11" t="n">
        <x:f>IF(AND(P201="in_stock",ISNUMBER(M201)),M201,"")</x:f>
        <x:v>16.22058669007409</x:v>
      </x:c>
      <x:c r="P201" s="3" t="str">
        <x:v>in_stock</x:v>
      </x:c>
      <x:c r="Q201" s="3" t="str">
        <x:v>Official brand</x:v>
      </x:c>
      <x:c r="R201" s="3" t="str">
        <x:v>TruSkin</x:v>
      </x:c>
      <x:c r="S201" s="13" t="str">
        <x:v>2026-10-20 15:40:57.323000</x:v>
      </x:c>
      <x:c r="T201" s="3" t="str">
        <x:v>Current public product page and product-specific official public feed variant51743875563704 advertiseUSD15.99; referenceUSD23.99. Pack quantity 1 US_fl_oz; no coupon/subscription basis. Market: Official US-facing product page; matching public USD offer and US shipping/store context reviewed.</x:v>
      </x:c>
      <x:c r="U201" s="3" t="str">
        <x:v>Standard single formulation; variant51743875563704, 1 Fl Oz. Quantity from product details; variant feed price matched to same product. Coupons and subscription prices excluded.</x:v>
      </x:c>
      <x:c r="V201" s="3"/>
      <x:c r="W201" s="3" t="str">
        <x:v>https://truskin.com/products/collagen-peptide-facial-serum</x:v>
      </x:c>
    </x:row>
    <x:row r="202" ht="78" customHeight="1">
      <x:c r="A202" s="3" t="str">
        <x:v>C055</x:v>
      </x:c>
      <x:c r="B202" s="3" t="str">
        <x:v>Wellage</x:v>
      </x:c>
      <x:c r="C202" s="3" t="str">
        <x:v>Hyper Peptide Botuleedle Ampoule</x:v>
      </x:c>
      <x:c r="D202" s="3" t="str">
        <x:v>serum</x:v>
      </x:c>
      <x:c r="E202" s="11" t="n">
        <x:v>17.6</x:v>
      </x:c>
      <x:c r="F202" s="11" t="n">
        <x:v>22</x:v>
      </x:c>
      <x:c r="G202" s="11" t="n">
        <x:v>17.6</x:v>
      </x:c>
      <x:c r="H202" s="3" t="n">
        <x:v>50</x:v>
      </x:c>
      <x:c r="I202" s="3" t="str">
        <x:v>mL</x:v>
      </x:c>
      <x:c r="J202" s="3" t="n">
        <x:v>50</x:v>
      </x:c>
      <x:c r="K202" s="3" t="str">
        <x:v>mL</x:v>
      </x:c>
      <x:c r="L202" s="3" t="str">
        <x:v>serum mL</x:v>
      </x:c>
      <x:c r="M202" s="11" t="n">
        <x:f>IF(AND(ISNUMBER(E202),E202&gt;0,ISNUMBER(J202),J202&gt;0),E202/J202*30,"")</x:f>
        <x:v>10.56</x:v>
      </x:c>
      <x:c r="N202" s="11" t="n">
        <x:f>IF(AND(ISNUMBER(F202),F202&gt;0,ISNUMBER(J202),J202&gt;0),F202/J202*30,"")</x:f>
        <x:v>13.2</x:v>
      </x:c>
      <x:c r="O202" s="11" t="str">
        <x:f>IF(AND(P202="in_stock",ISNUMBER(M202)),M202,"")</x:f>
      </x:c>
      <x:c r="P202" s="3" t="str">
        <x:v>unknown</x:v>
      </x:c>
      <x:c r="Q202" s="3" t="str">
        <x:v>US-facing retailer</x:v>
      </x:c>
      <x:c r="R202" s="3" t="str">
        <x:v>YesStyle</x:v>
      </x:c>
      <x:c r="S202" s="13" t="str">
        <x:v>2026-10-20 16:04:48.277000</x:v>
      </x:c>
      <x:c r="T202" s="3" t="str">
        <x:v>Normal public UI with Shipping to United States shows US$17.60 current and US$22.00 reference for 50mL; observation2026-10-20T16:04:48.277Z. No coupon/subscription. Anonymous Pakistan-USD HTML offer explicitly superseded. Market: US-facing YesStyle retailer, United States explicitly selected in normal public UI and USD offer verified. Overseas seller/fulfillment; no domestic inventory or landed-total inference.</x:v>
      </x:c>
      <x:c r="U202" s="3" t="str">
        <x:v>Single standard size matched by product title/options and visible US purchase offer; alternate sizes, refills and bundles excluded.</x:v>
      </x:c>
      <x:c r="V202" s="3"/>
      <x:c r="W202" s="3" t="str">
        <x:v>https://www.yesstyle.com/en/wellage-hyper-peptide-botuleedle-ampoule-50ml/info.html/pid.1136568344</x:v>
      </x:c>
    </x:row>
    <x:row r="203" ht="65" customHeight="1">
      <x:c r="A203" s="3" t="str">
        <x:v>A045</x:v>
      </x:c>
      <x:c r="B203" s="3" t="str">
        <x:v>Olay</x:v>
      </x:c>
      <x:c r="C203" s="3" t="str">
        <x:v>Olay Collagen Peptide Visibly Firming Serum</x:v>
      </x:c>
      <x:c r="D203" s="3" t="str">
        <x:v>serum</x:v>
      </x:c>
      <x:c r="E203" s="11" t="n">
        <x:v>39.99</x:v>
      </x:c>
      <x:c r="F203" s="11" t="n">
        <x:v>39.99</x:v>
      </x:c>
      <x:c r="G203" s="3"/>
      <x:c r="H203" s="3" t="n">
        <x:v>1.3</x:v>
      </x:c>
      <x:c r="I203" s="3" t="str">
        <x:v>oz_unresolved</x:v>
      </x:c>
      <x:c r="J203" s="3"/>
      <x:c r="K203" s="3"/>
      <x:c r="L203" s="3" t="str">
        <x:v>serum unit unresolved</x:v>
      </x:c>
      <x:c r="M203" s="11" t="str">
        <x:f>IF(AND(ISNUMBER(E203),E203&gt;0,ISNUMBER(J203),J203&gt;0),E203/J203*30,"")</x:f>
      </x:c>
      <x:c r="N203" s="11" t="str">
        <x:f>IF(AND(ISNUMBER(F203),F203&gt;0,ISNUMBER(J203),J203&gt;0),F203/J203*30,"")</x:f>
      </x:c>
      <x:c r="O203" s="11" t="str">
        <x:f>IF(AND(P203="in_stock",ISNUMBER(M203)),M203,"")</x:f>
      </x:c>
      <x:c r="P203" s="3" t="str">
        <x:v>in_stock</x:v>
      </x:c>
      <x:c r="Q203" s="3" t="str">
        <x:v>Official brand</x:v>
      </x:c>
      <x:c r="R203" s="3" t="str">
        <x:v>Olay</x:v>
      </x:c>
      <x:c r="S203" s="13" t="str">
        <x:v>2026-10-20 15:52:24.389000</x:v>
      </x:c>
      <x:c r="T203" s="3" t="str">
        <x:v>Current public product page and product-specific official public feed variant44071658094635 advertiseUSD39.99; referenceUSD39.99. Pack quantity 1.3 oz_unresolved; no coupon/subscription basis. Market: Official US-facing product page; matching public USD offer and US shipping/store context reviewed.</x:v>
      </x:c>
      <x:c r="U203" s="3" t="str">
        <x:v>Standard single formulation; variant44071658094635, Default Title. Quantity from product details; variant feed price matched to same product. Coupons and subscription prices excluded. Current official linked package image visually inspected; printed metric used where legible.</x:v>
      </x:c>
      <x:c r="V203" s="3"/>
      <x:c r="W203" s="3" t="str">
        <x:v>https://www.olay.com/products/olay-collagen-peptide-visibly-firming-serum</x:v>
      </x:c>
    </x:row>
    <x:row r="204" ht="78" customHeight="1">
      <x:c r="A204" s="3" t="str">
        <x:v>A042</x:v>
      </x:c>
      <x:c r="B204" s="3" t="str">
        <x:v>StriVectin</x:v>
      </x:c>
      <x:c r="C204" s="3" t="str">
        <x:v>Peptide Plump® Line Filling Bounce Serum</x:v>
      </x:c>
      <x:c r="D204" s="3" t="str">
        <x:v>serum</x:v>
      </x:c>
      <x:c r="E204" s="11" t="n">
        <x:v>92</x:v>
      </x:c>
      <x:c r="F204" s="11" t="n">
        <x:v>92</x:v>
      </x:c>
      <x:c r="G204" s="3"/>
      <x:c r="H204" s="3" t="n">
        <x:v>1</x:v>
      </x:c>
      <x:c r="I204" s="3" t="str">
        <x:v>oz_unresolved</x:v>
      </x:c>
      <x:c r="J204" s="3"/>
      <x:c r="K204" s="3"/>
      <x:c r="L204" s="3" t="str">
        <x:v>serum unit unresolved</x:v>
      </x:c>
      <x:c r="M204" s="11" t="str">
        <x:f>IF(AND(ISNUMBER(E204),E204&gt;0,ISNUMBER(J204),J204&gt;0),E204/J204*30,"")</x:f>
      </x:c>
      <x:c r="N204" s="11" t="str">
        <x:f>IF(AND(ISNUMBER(F204),F204&gt;0,ISNUMBER(J204),J204&gt;0),F204/J204*30,"")</x:f>
      </x:c>
      <x:c r="O204" s="11" t="str">
        <x:f>IF(AND(P204="in_stock",ISNUMBER(M204)),M204,"")</x:f>
      </x:c>
      <x:c r="P204" s="3" t="str">
        <x:v>in_stock</x:v>
      </x:c>
      <x:c r="Q204" s="3" t="str">
        <x:v>Official brand</x:v>
      </x:c>
      <x:c r="R204" s="3" t="str">
        <x:v>StriVectin</x:v>
      </x:c>
      <x:c r="S204" s="13" t="str">
        <x:v>2026-10-20 15:52:07.403000</x:v>
      </x:c>
      <x:c r="T204" s="3" t="str">
        <x:v>Current public product page and product-specific official public feed variant44559804694585 advertiseUSD92.00; referenceUSD92.00. Pack quantity 1 oz_unresolved; no coupon/subscription basis. Market: Official US-facing StriVectin storefront with US dollar offers and US shipping/contact context; coupon FRIEND and subscription savings excluded.</x:v>
      </x:c>
      <x:c r="U204" s="3" t="str">
        <x:v>Standard single formulation; variant44559804694585, Default Title. Quantity from product details; variant feed price matched to same product. Coupons and subscription prices excluded. Current official linked package image visually inspected; printed metric used where legible.</x:v>
      </x:c>
      <x:c r="V204" s="3"/>
      <x:c r="W204" s="3" t="str">
        <x:v>https://strivectin.com/products/peptide-plump-line-filling-bounce-serum</x:v>
      </x:c>
    </x:row>
    <x:row r="205" ht="78" customHeight="1">
      <x:c r="A205" s="3" t="str">
        <x:v>A043</x:v>
      </x:c>
      <x:c r="B205" s="3" t="str">
        <x:v>StriVectin</x:v>
      </x:c>
      <x:c r="C205" s="3" t="str">
        <x:v>Peptight® Face Lift Serum</x:v>
      </x:c>
      <x:c r="D205" s="3" t="str">
        <x:v>serum</x:v>
      </x:c>
      <x:c r="E205" s="11" t="n">
        <x:v>92</x:v>
      </x:c>
      <x:c r="F205" s="11" t="n">
        <x:v>92</x:v>
      </x:c>
      <x:c r="G205" s="3"/>
      <x:c r="H205" s="3" t="n">
        <x:v>1</x:v>
      </x:c>
      <x:c r="I205" s="3" t="str">
        <x:v>oz_unresolved</x:v>
      </x:c>
      <x:c r="J205" s="3"/>
      <x:c r="K205" s="3"/>
      <x:c r="L205" s="3" t="str">
        <x:v>serum unit unresolved</x:v>
      </x:c>
      <x:c r="M205" s="11" t="str">
        <x:f>IF(AND(ISNUMBER(E205),E205&gt;0,ISNUMBER(J205),J205&gt;0),E205/J205*30,"")</x:f>
      </x:c>
      <x:c r="N205" s="11" t="str">
        <x:f>IF(AND(ISNUMBER(F205),F205&gt;0,ISNUMBER(J205),J205&gt;0),F205/J205*30,"")</x:f>
      </x:c>
      <x:c r="O205" s="11" t="str">
        <x:f>IF(AND(P205="in_stock",ISNUMBER(M205)),M205,"")</x:f>
      </x:c>
      <x:c r="P205" s="3" t="str">
        <x:v>in_stock</x:v>
      </x:c>
      <x:c r="Q205" s="3" t="str">
        <x:v>Official brand</x:v>
      </x:c>
      <x:c r="R205" s="3" t="str">
        <x:v>StriVectin</x:v>
      </x:c>
      <x:c r="S205" s="13" t="str">
        <x:v>2026-10-20 15:52:10.022000</x:v>
      </x:c>
      <x:c r="T205" s="3" t="str">
        <x:v>Current public product page and product-specific official public feed variant44559894216761 advertiseUSD92.00; referenceUSD92.00. Pack quantity 1 oz_unresolved; no coupon/subscription basis. Market: Official US-facing StriVectin storefront with US dollar offers and US shipping/contact context; coupon FRIEND and subscription savings excluded.</x:v>
      </x:c>
      <x:c r="U205" s="3" t="str">
        <x:v>Standard single formulation; variant44559894216761, Default Title. Quantity from product details; variant feed price matched to same product. Coupons and subscription prices excluded. Current official linked package image visually inspected; printed metric used where legible.</x:v>
      </x:c>
      <x:c r="V205" s="3"/>
      <x:c r="W205" s="3" t="str">
        <x:v>https://strivectin.com/products/peptight-face-lift-serum</x:v>
      </x:c>
    </x:row>
  </x:sheetData>
  <x:pageMargins left="0.7" right="0.7" top="0.75" bottom="0.75" header="0.3" footer="0.3"/>
  <x:tableParts count="1">
    <x:tablePart xmlns:r="http://schemas.openxmlformats.org/officeDocument/2006/relationships" r:id="R472c041413c4405e"/>
  </x:tableParts>
</x:worksheet>
</file>

<file path=xl/worksheets/sheet3.xml><?xml version="1.0" encoding="utf-8"?>
<x:worksheet xmlns:x="http://schemas.openxmlformats.org/spreadsheetml/2006/main">
  <x:sheetPr>
    <x:tabColor rgb="FF657A91"/>
  </x:sheetPr>
  <x:sheetViews>
    <x:sheetView showGridLines="0" workbookViewId="0">
      <x:pane xSplit="3" ySplit="5" topLeftCell="D6" activePane="bottomRight" state="frozen"/>
    </x:sheetView>
  </x:sheetViews>
  <x:sheetFormatPr defaultRowHeight="15"/>
  <x:cols>
    <x:col min="1" max="1" width="9" hidden="0" customWidth="1"/>
    <x:col min="2" max="2" width="23" hidden="0" customWidth="1"/>
    <x:col min="3" max="3" width="16" hidden="0" customWidth="1"/>
    <x:col min="4" max="4" width="30" hidden="0" customWidth="1"/>
    <x:col min="5" max="5" width="21" hidden="0" customWidth="1"/>
    <x:col min="6" max="6" width="65" hidden="0" customWidth="1"/>
    <x:col min="7" max="7" width="58" hidden="0" customWidth="1"/>
    <x:col min="8" max="8" width="25" hidden="0" customWidth="1"/>
    <x:col min="9" max="9" width="69" hidden="0" customWidth="1"/>
    <x:col min="10" max="10" width="96" hidden="0" customWidth="1"/>
    <x:col min="11" max="11" width="115" hidden="0" customWidth="1"/>
    <x:col min="12" max="12" width="18" hidden="0" customWidth="1"/>
    <x:col min="13" max="13" width="115" hidden="0" customWidth="1"/>
    <x:col min="14" max="14" width="30" hidden="0" customWidth="1"/>
    <x:col min="15" max="15" width="3" hidden="0" customWidth="1"/>
    <x:col min="16" max="16" width="110" hidden="0" customWidth="1"/>
    <x:col min="17" max="17" width="110" hidden="0" customWidth="1"/>
  </x:cols>
  <x:sheetData>
    <x:row r="1" ht="8" customHeight="1">
      <x:c r="A1" s="3"/>
      <x:c r="B1" s="3"/>
      <x:c r="C1" s="3"/>
      <x:c r="D1" s="3"/>
      <x:c r="E1" s="3"/>
      <x:c r="F1" s="3"/>
      <x:c r="G1" s="3"/>
      <x:c r="H1" s="3"/>
      <x:c r="I1" s="3"/>
      <x:c r="J1" s="3"/>
      <x:c r="K1" s="3"/>
      <x:c r="L1" s="3"/>
      <x:c r="M1" s="3"/>
      <x:c r="N1" s="3"/>
      <x:c r="O1" s="3"/>
      <x:c r="P1" s="3"/>
      <x:c r="Q1" s="3"/>
    </x:row>
    <x:row r="2" ht="30" customHeight="1">
      <x:c r="A2" s="5" t="str">
        <x:v>200-product benchmark: ingredient disclosures</x:v>
      </x:c>
      <x:c r="B2" s="3"/>
      <x:c r="C2" s="3"/>
      <x:c r="D2" s="3"/>
      <x:c r="E2" s="3"/>
      <x:c r="F2" s="3"/>
      <x:c r="G2" s="3"/>
      <x:c r="H2" s="3"/>
      <x:c r="I2" s="3"/>
      <x:c r="J2" s="3"/>
      <x:c r="K2" s="3"/>
      <x:c r="L2" s="3"/>
      <x:c r="M2" s="3"/>
      <x:c r="N2" s="3"/>
      <x:c r="O2" s="3"/>
      <x:c r="P2" s="3"/>
      <x:c r="Q2" s="3"/>
    </x:row>
    <x:row r="3" ht="32" customHeight="1">
      <x:c r="A3" s="7" t="str">
        <x:v>Declaration presence, ingredient naming and peptide amount claims are separate observations. No laboratory content testing.</x:v>
      </x:c>
      <x:c r="B3" s="7"/>
      <x:c r="C3" s="7"/>
      <x:c r="D3" s="7"/>
      <x:c r="E3" s="7"/>
      <x:c r="F3" s="7"/>
      <x:c r="G3" s="7"/>
      <x:c r="H3" s="7"/>
      <x:c r="I3" s="7"/>
      <x:c r="J3" s="7"/>
      <x:c r="K3" s="7"/>
      <x:c r="L3" s="7"/>
      <x:c r="M3" s="7"/>
      <x:c r="N3" s="7"/>
      <x:c r="O3" s="7"/>
      <x:c r="P3" s="7"/>
      <x:c r="Q3" s="7"/>
    </x:row>
    <x:row r="4" ht="8" customHeight="1">
      <x:c r="A4" s="3"/>
      <x:c r="B4" s="3"/>
      <x:c r="C4" s="3"/>
      <x:c r="D4" s="3"/>
      <x:c r="E4" s="3"/>
      <x:c r="F4" s="3"/>
      <x:c r="G4" s="3"/>
      <x:c r="H4" s="3"/>
      <x:c r="I4" s="3"/>
      <x:c r="J4" s="3"/>
      <x:c r="K4" s="3"/>
      <x:c r="L4" s="3"/>
      <x:c r="M4" s="3"/>
      <x:c r="N4" s="3"/>
      <x:c r="O4" s="3"/>
      <x:c r="P4" s="3"/>
      <x:c r="Q4" s="3"/>
    </x:row>
    <x:row r="5" ht="44" customHeight="1">
      <x:c r="A5" s="10" t="str">
        <x:v>ID</x:v>
      </x:c>
      <x:c r="B5" s="10" t="str">
        <x:v>Brand</x:v>
      </x:c>
      <x:c r="C5" s="10" t="str">
        <x:v>Format</x:v>
      </x:c>
      <x:c r="D5" s="10" t="str">
        <x:v>Ingredient declaration status</x:v>
      </x:c>
      <x:c r="E5" s="10" t="str">
        <x:v>Declaration present</x:v>
      </x:c>
      <x:c r="F5" s="10" t="str">
        <x:v>Named peptide ingredients</x:v>
      </x:c>
      <x:c r="G5" s="10" t="str">
        <x:v>Names in marketing</x:v>
      </x:c>
      <x:c r="H5" s="10" t="str">
        <x:v>Peptide amount claim class</x:v>
      </x:c>
      <x:c r="I5" s="10" t="str">
        <x:v>Advertised amount wording</x:v>
      </x:c>
      <x:c r="J5" s="10" t="str">
        <x:v>Claim basis and limits</x:v>
      </x:c>
      <x:c r="K5" s="10" t="str">
        <x:v>Ingredient evidence</x:v>
      </x:c>
      <x:c r="L5" s="10" t="str">
        <x:v>Directions</x:v>
      </x:c>
      <x:c r="M5" s="10" t="str">
        <x:v>Source limitations</x:v>
      </x:c>
      <x:c r="N5" s="10" t="str">
        <x:v>Review</x:v>
      </x:c>
      <x:c r="O5" s="10" t="str">
        <x:v> </x:v>
      </x:c>
      <x:c r="P5" s="10" t="str">
        <x:v>Product page URL</x:v>
      </x:c>
      <x:c r="Q5" s="10" t="str">
        <x:v>Ingredient source URL</x:v>
      </x:c>
    </x:row>
    <x:row r="6" ht="39" customHeight="1">
      <x:c r="A6" s="3" t="str">
        <x:v>A014</x:v>
      </x:c>
      <x:c r="B6" s="3" t="str">
        <x:v>DERMA E</x:v>
      </x:c>
      <x:c r="C6" s="3" t="str">
        <x:v>moisturizer</x:v>
      </x:c>
      <x:c r="D6" s="3" t="str">
        <x:v>Conventional names</x:v>
      </x:c>
      <x:c r="E6" s="3" t="str">
        <x:v>Present</x:v>
      </x:c>
      <x:c r="F6" s="3" t="str">
        <x:v>Palmitoyl Tripeptide-38; Acetyl Hexapeptide-8</x:v>
      </x:c>
      <x:c r="G6" s="3"/>
      <x:c r="H6" s="3" t="str">
        <x:v>None found</x:v>
      </x:c>
      <x:c r="I6" s="3" t="str">
        <x:v>None found on assessed product page</x:v>
      </x:c>
      <x:c r="J6" s="3" t="str">
        <x:v>No numerical peptide amount found on assessed product page; peptide counts, other ingredient percentages, clinical results and promotional discounts excluded.</x:v>
      </x:c>
      <x:c r="K6" s="3" t="str">
        <x:v>Product ingredient declaration found in public page HTML; named peptide entries extracted separately.</x:v>
      </x:c>
      <x:c r="L6" s="3" t="str">
        <x:v>Present</x:v>
      </x:c>
      <x:c r="M6" s="3" t="str">
        <x:v>Observed public page and matching official public product feed; prices/formulas may change. No purchase, efficacy or measured concentration verification.</x:v>
      </x:c>
      <x:c r="N6" s="3" t="str">
        <x:v>Second source check completed</x:v>
      </x:c>
      <x:c r="O6" s="3"/>
      <x:c r="P6" s="3" t="str">
        <x:v>https://dermae.com/products/skin-restore-peptide-moisturizer</x:v>
      </x:c>
      <x:c r="Q6" s="3" t="str">
        <x:v>https://dermae.com/products/skin-restore-peptide-moisturizer</x:v>
      </x:c>
    </x:row>
    <x:row r="7" ht="39" customHeight="1">
      <x:c r="A7" s="3" t="str">
        <x:v>A013</x:v>
      </x:c>
      <x:c r="B7" s="3" t="str">
        <x:v>DERMA E</x:v>
      </x:c>
      <x:c r="C7" s="3" t="str">
        <x:v>moisturizer</x:v>
      </x:c>
      <x:c r="D7" s="3" t="str">
        <x:v>Conventional names</x:v>
      </x:c>
      <x:c r="E7" s="3" t="str">
        <x:v>Present</x:v>
      </x:c>
      <x:c r="F7" s="3" t="str">
        <x:v>Palmitoyl Tripeptide-38; Acetyl Hexapeptide-8</x:v>
      </x:c>
      <x:c r="G7" s="3"/>
      <x:c r="H7" s="3" t="str">
        <x:v>None found</x:v>
      </x:c>
      <x:c r="I7" s="3" t="str">
        <x:v>None found on assessed product page</x:v>
      </x:c>
      <x:c r="J7" s="3" t="str">
        <x:v>No numerical peptide amount found on assessed product page; peptide counts, other ingredient percentages, clinical results and promotional discounts excluded.</x:v>
      </x:c>
      <x:c r="K7" s="3" t="str">
        <x:v>Product ingredient declaration found in public page HTML; named peptide entries extracted separately.</x:v>
      </x:c>
      <x:c r="L7" s="3" t="str">
        <x:v>Present</x:v>
      </x:c>
      <x:c r="M7" s="3" t="str">
        <x:v>Observed public page and matching official public product feed; prices/formulas may change. No purchase, efficacy or measured concentration verification.</x:v>
      </x:c>
      <x:c r="N7" s="3" t="str">
        <x:v>Second source check completed</x:v>
      </x:c>
      <x:c r="O7" s="3"/>
      <x:c r="P7" s="3" t="str">
        <x:v>https://dermae.com/products/advanced-peptides-and-flora-collagen-night-moisturizer</x:v>
      </x:c>
      <x:c r="Q7" s="3" t="str">
        <x:v>https://dermae.com/products/advanced-peptides-and-flora-collagen-night-moisturizer</x:v>
      </x:c>
    </x:row>
    <x:row r="8" ht="52" customHeight="1">
      <x:c r="A8" s="3" t="str">
        <x:v>A057</x:v>
      </x:c>
      <x:c r="B8" s="3" t="str">
        <x:v>e.l.f. Cosmetics</x:v>
      </x:c>
      <x:c r="C8" s="3" t="str">
        <x:v>moisturizer</x:v>
      </x:c>
      <x:c r="D8" s="3" t="str">
        <x:v>Conventional names</x:v>
      </x:c>
      <x:c r="E8" s="3" t="str">
        <x:v>Present</x:v>
      </x:c>
      <x:c r="F8" s="3" t="str">
        <x:v>Palmitoyl Tripeptide-1; Palmitoyl Tetrapeptide-7</x:v>
      </x:c>
      <x:c r="G8" s="3"/>
      <x:c r="H8" s="3" t="str">
        <x:v>None found</x:v>
      </x:c>
      <x:c r="I8" s="3" t="str">
        <x:v>None found on assessed product page</x:v>
      </x:c>
      <x:c r="J8" s="3" t="str">
        <x:v>No absolute numerical peptide composition amount found in current product benefits or native ingredient panel; 3X Pro-Collagen technology/count and clinical result percentages are not concentration disclosures.</x:v>
      </x:c>
      <x:c r="K8" s="3" t="str">
        <x:v>Full public Ingredients/AllIngredients panel expanded and read in normal browser. Exact peptide names recorded from ingredient declaration; panel saved in evidence file.</x:v>
      </x:c>
      <x:c r="L8" s="3" t="str">
        <x:v>Present</x:v>
      </x:c>
      <x:c r="M8" s="3" t="str">
        <x:v>Reader/anonymous HTML shells omit full panel. Native public browser panel was inspected. Pack ingredients may vary over time. No purity, active fraction or efficacy measurement.</x:v>
      </x:c>
      <x:c r="N8" s="3" t="str">
        <x:v>Second source check completed</x:v>
      </x:c>
      <x:c r="O8" s="3"/>
      <x:c r="P8" s="3" t="str">
        <x:v>https://www.elfcosmetics.com/products/holy-hydration-face-cream-fragrance-free</x:v>
      </x:c>
      <x:c r="Q8" s="3" t="str">
        <x:v>https://www.elfcosmetics.com/products/holy-hydration-face-cream-fragrance-free</x:v>
      </x:c>
    </x:row>
    <x:row r="9" ht="65" customHeight="1">
      <x:c r="A9" s="3" t="str">
        <x:v>B045</x:v>
      </x:c>
      <x:c r="B9" s="3" t="str">
        <x:v>IMAGE Skincare</x:v>
      </x:c>
      <x:c r="C9" s="3" t="str">
        <x:v>moisturizer</x:v>
      </x:c>
      <x:c r="D9" s="3" t="str">
        <x:v>Conventional names</x:v>
      </x:c>
      <x:c r="E9" s="3" t="str">
        <x:v>Present</x:v>
      </x:c>
      <x:c r="F9" s="3" t="str">
        <x:v>Methyl Undecylenoyl Dipeptide-16</x:v>
      </x:c>
      <x:c r="G9" s="3" t="str">
        <x:v>Methyl undecylenoyl dipeptide-16</x:v>
      </x:c>
      <x:c r="H9" s="3" t="str">
        <x:v>None found</x:v>
      </x:c>
      <x:c r="I9" s="3" t="str">
        <x:v>none found</x:v>
      </x:c>
      <x:c r="J9" s="3" t="str">
        <x:v>No eligible numerical peptide-amount claim found on reviewed PDP; counts, study outcomes, hydration duration and nonpeptide active amounts excluded.</x:v>
      </x:c>
      <x:c r="K9" s="3" t="str">
        <x:v>Native INGREDIENTS declaration AX128–129 continues across adjacent text nodes: 'ALCOHOL' then 'DENAT.,' and ends ERGOTHIONEINE. It includes METHYL UNDECYLENOYL DIPEPTIDE-16. Initial parsed excerpt omitted the continuation, but the saved native declaration is complete. Named INCI entries: Methyl Undecylenoyl Dipeptide-16</x:v>
      </x:c>
      <x:c r="L9" s="3" t="str">
        <x:v>Present</x:v>
      </x:c>
      <x:c r="M9" s="3" t="str">
        <x:v>Current public page/pack declaration snapshot only; no measured concentration, purity, regulatory or clinical ranking. Initial reader/excerpt omissions were resolved from the complete saved native Ingredients declaration during independent review.</x:v>
      </x:c>
      <x:c r="N9" s="3" t="str">
        <x:v>Second source check completed</x:v>
      </x:c>
      <x:c r="O9" s="3"/>
      <x:c r="P9" s="3" t="str">
        <x:v>https://imageskincare.com/products/intense-brightening-creme</x:v>
      </x:c>
      <x:c r="Q9" s="3" t="str">
        <x:v>https://imageskincare.com/products/intense-brightening-creme</x:v>
      </x:c>
    </x:row>
    <x:row r="10" ht="39" customHeight="1">
      <x:c r="A10" s="3" t="str">
        <x:v>B044</x:v>
      </x:c>
      <x:c r="B10" s="3" t="str">
        <x:v>IMAGE Skincare</x:v>
      </x:c>
      <x:c r="C10" s="3" t="str">
        <x:v>moisturizer</x:v>
      </x:c>
      <x:c r="D10" s="3" t="str">
        <x:v>Conventional names</x:v>
      </x:c>
      <x:c r="E10" s="3" t="str">
        <x:v>Present</x:v>
      </x:c>
      <x:c r="F10" s="3" t="str">
        <x:v>Palmitoyl Tripeptide-5; Palmitoyl Tetrapeptide-10</x:v>
      </x:c>
      <x:c r="G10" s="3"/>
      <x:c r="H10" s="3" t="str">
        <x:v>None found</x:v>
      </x:c>
      <x:c r="I10" s="3" t="str">
        <x:v>none found</x:v>
      </x:c>
      <x:c r="J10" s="3" t="str">
        <x:v>No eligible numerical peptide-amount claim found on reviewed PDP; counts, study outcomes, hydration duration and nonpeptide active amounts excluded.</x:v>
      </x:c>
      <x:c r="K10" s="3" t="str">
        <x:v>INGREDIENTS complete product declaration reviewed. Named INCI entries: Palmitoyl Tripeptide-5; Palmitoyl Tetrapeptide-10</x:v>
      </x:c>
      <x:c r="L10" s="3" t="str">
        <x:v>Present</x:v>
      </x:c>
      <x:c r="M10" s="3" t="str">
        <x:v>Current page/pack disclosure snapshot only, no measured concentration or clinical ranking.</x:v>
      </x:c>
      <x:c r="N10" s="3" t="str">
        <x:v>Second source check completed</x:v>
      </x:c>
      <x:c r="O10" s="3"/>
      <x:c r="P10" s="3" t="str">
        <x:v>https://imageskincare.com/products/ormedic-balancing-biopeptide-creme-1</x:v>
      </x:c>
      <x:c r="Q10" s="3" t="str">
        <x:v>https://imageskincare.com/products/ormedic-balancing-biopeptide-creme-1</x:v>
      </x:c>
    </x:row>
    <x:row r="11" ht="91" customHeight="1">
      <x:c r="A11" s="3" t="str">
        <x:v>B042</x:v>
      </x:c>
      <x:c r="B11" s="3" t="str">
        <x:v>IMAGE Skincare</x:v>
      </x:c>
      <x:c r="C11" s="3" t="str">
        <x:v>moisturizer</x:v>
      </x:c>
      <x:c r="D11" s="3" t="str">
        <x:v>Conventional names</x:v>
      </x:c>
      <x:c r="E11" s="3" t="str">
        <x:v>Present</x:v>
      </x:c>
      <x:c r="F11" s="3" t="str">
        <x:v>Dipeptide Diaminobutyroyl Benzylamide Diacetate; Palmitoyl Tripeptide-38; Acetyl Hexapeptide-8; Acetyl Octapeptide-3; Palmitoyl Tripeptide-1; Palmitoyl Tetrapeptide-7</x:v>
      </x:c>
      <x:c r="G11" s="3"/>
      <x:c r="H11" s="3" t="str">
        <x:v>None found</x:v>
      </x:c>
      <x:c r="I11" s="3" t="str">
        <x:v>none found</x:v>
      </x:c>
      <x:c r="J11" s="3" t="str">
        <x:v>No eligible numerical peptide-amount claim found on reviewed PDP; counts, study outcomes, hydration duration and nonpeptide active amounts excluded.</x:v>
      </x:c>
      <x:c r="K11" s="3" t="str">
        <x:v>Native Ingredients panel AX292–293 has a complete conventional declaration. AX292 ends 'PALMITOYL' and AX293 continues 'TETRAPEPTIDE-7, BIOTIN.'; these adjacent text nodes form Palmitoyl Tetrapeptide-7. Reader/initial parsed excerpt omitted the continuation, but the saved native declaration does not cut off. Named INCI entries: Dipeptide Diaminobutyroyl Benzylamide Diacetate; Palmitoyl Tripeptide-38; Acetyl Hexapeptide-8; Acetyl Octapeptide-3; Palmitoyl Tripeptide-1; Palmitoyl Tetrapeptide-7</x:v>
      </x:c>
      <x:c r="L11" s="3" t="str">
        <x:v>Present</x:v>
      </x:c>
      <x:c r="M11" s="3" t="str">
        <x:v>Current public page/pack declaration snapshot only; no measured concentration, purity, regulatory or clinical ranking. Initial reader/excerpt omissions were resolved from the complete saved native Ingredients declaration during independent review.</x:v>
      </x:c>
      <x:c r="N11" s="3" t="str">
        <x:v>Second source check completed</x:v>
      </x:c>
      <x:c r="O11" s="3"/>
      <x:c r="P11" s="3" t="str">
        <x:v>https://imageskincare.com/products/the-max-creme-1-7-oz</x:v>
      </x:c>
      <x:c r="Q11" s="3" t="str">
        <x:v>https://imageskincare.com/products/the-max-creme-1-7-oz</x:v>
      </x:c>
    </x:row>
    <x:row r="12" ht="39" customHeight="1">
      <x:c r="A12" s="3" t="str">
        <x:v>C023</x:v>
      </x:c>
      <x:c r="B12" s="3" t="str">
        <x:v>Klairs</x:v>
      </x:c>
      <x:c r="C12" s="3" t="str">
        <x:v>moisturizer</x:v>
      </x:c>
      <x:c r="D12" s="3" t="str">
        <x:v>Conventional names</x:v>
      </x:c>
      <x:c r="E12" s="3" t="str">
        <x:v>Present</x:v>
      </x:c>
      <x:c r="F12" s="3" t="str">
        <x:v>sh-Oligopeptide-1</x:v>
      </x:c>
      <x:c r="G12" s="3"/>
      <x:c r="H12" s="3" t="str">
        <x:v>Ingredient-linked</x:v>
      </x:c>
      <x:c r="I12" s="3" t="str">
        <x:v>EGF 10ppm</x:v>
      </x:c>
      <x:c r="J12" s="3" t="str">
        <x:v>Product-specific Details and body attach10ppm toEGF; INCIsh-Oligopeptide-1. Advertised amount, no purity or percentage-basis inference.</x:v>
      </x:c>
      <x:c r="K12" s="3" t="str">
        <x:v>Product ingredient declaration located in page HTML; named peptide entries transcribed. Public page, not tested composition.</x:v>
      </x:c>
      <x:c r="L12" s="3" t="str">
        <x:v>Present</x:v>
      </x:c>
      <x:c r="M12" s="3" t="str">
        <x:v>Unrelated recommendation counts/otherproduct amounts excluded. Regulatory and efficacy marketing not evaluated. Declared50g kept separate frommL.</x:v>
      </x:c>
      <x:c r="N12" s="3" t="str">
        <x:v>Second source check completed</x:v>
      </x:c>
      <x:c r="O12" s="3"/>
      <x:c r="P12" s="3" t="str">
        <x:v>https://www.klairs.com/products/blue-egf-intensive-pro-cream</x:v>
      </x:c>
      <x:c r="Q12" s="3" t="str">
        <x:v>https://www.klairs.com/products/blue-egf-intensive-pro-cream</x:v>
      </x:c>
    </x:row>
    <x:row r="13" ht="52" customHeight="1">
      <x:c r="A13" s="3" t="str">
        <x:v>C024</x:v>
      </x:c>
      <x:c r="B13" s="3" t="str">
        <x:v>Klairs</x:v>
      </x:c>
      <x:c r="C13" s="3" t="str">
        <x:v>moisturizer</x:v>
      </x:c>
      <x:c r="D13" s="3" t="str">
        <x:v>Conventional names</x:v>
      </x:c>
      <x:c r="E13" s="3" t="str">
        <x:v>Present</x:v>
      </x:c>
      <x:c r="F13" s="3" t="str">
        <x:v>sh-Oligopeptide-1; sh-Oligopeptide-2; sh-Polypeptide-1; sh-Polypeptide-11; sh-Polypeptide-9; Acetyl Hexapeptide-8</x:v>
      </x:c>
      <x:c r="G13" s="3"/>
      <x:c r="H13" s="3" t="str">
        <x:v>None found</x:v>
      </x:c>
      <x:c r="I13" s="3" t="str">
        <x:v>None found on assessed page</x:v>
      </x:c>
      <x:c r="J13" s="3" t="str">
        <x:v>No quantitative peptide amount found in assessed page text; peptide counts and unrelated ingredient percentages excluded. Unknown active purity and percentage basis are not inferred.</x:v>
      </x:c>
      <x:c r="K13" s="3" t="str">
        <x:v>Product ingredient declaration located in page HTML; named peptide entries transcribed. Public page, not tested composition.</x:v>
      </x:c>
      <x:c r="L13" s="3" t="str">
        <x:v>Present</x:v>
      </x:c>
      <x:c r="M13" s="3" t="str">
        <x:v>10ppm EGF appears in navigation recommendation for Blue EGF Intensive Pro Cream; not assigned to this product. Product-specific formula lists6namedpeptides but no amount found.</x:v>
      </x:c>
      <x:c r="N13" s="3" t="str">
        <x:v>Second source check completed</x:v>
      </x:c>
      <x:c r="O13" s="3"/>
      <x:c r="P13" s="3" t="str">
        <x:v>https://www.klairs.com/products/midnight-blue-calming-cream</x:v>
      </x:c>
      <x:c r="Q13" s="3" t="str">
        <x:v>https://www.klairs.com/products/midnight-blue-calming-cream</x:v>
      </x:c>
    </x:row>
    <x:row r="14" ht="52" customHeight="1">
      <x:c r="A14" s="3" t="str">
        <x:v>C025</x:v>
      </x:c>
      <x:c r="B14" s="3" t="str">
        <x:v>Klairs</x:v>
      </x:c>
      <x:c r="C14" s="3" t="str">
        <x:v>moisturizer</x:v>
      </x:c>
      <x:c r="D14" s="3" t="str">
        <x:v>Conventional names</x:v>
      </x:c>
      <x:c r="E14" s="3" t="str">
        <x:v>Present</x:v>
      </x:c>
      <x:c r="F14" s="3" t="str">
        <x:v>sh-Polypeptide-9; sh-Polypeptide-11; sh-Polypeptide-1; sh-Oligopeptide-2; sh-Oligopeptide-1</x:v>
      </x:c>
      <x:c r="G14" s="3"/>
      <x:c r="H14" s="3" t="str">
        <x:v>None found</x:v>
      </x:c>
      <x:c r="I14" s="3" t="str">
        <x:v>None found on assessed page</x:v>
      </x:c>
      <x:c r="J14" s="3" t="str">
        <x:v>No quantitative peptide amount found in assessed page text; peptide counts and unrelated ingredient percentages excluded. Unknown active purity and percentage basis are not inferred.</x:v>
      </x:c>
      <x:c r="K14" s="3" t="str">
        <x:v>Product ingredient declaration located in page HTML; named peptide entries transcribed. Public page, not tested composition.</x:v>
      </x:c>
      <x:c r="L14" s="3" t="str">
        <x:v>Present</x:v>
      </x:c>
      <x:c r="M14" s="3" t="str">
        <x:v>10ppmEGF in navigation describes another product and is excluded. This product-specific declaration lists5peptides without eligible numerical amount.</x:v>
      </x:c>
      <x:c r="N14" s="3" t="str">
        <x:v>Second source check completed</x:v>
      </x:c>
      <x:c r="O14" s="3"/>
      <x:c r="P14" s="3" t="str">
        <x:v>https://www.klairs.com/products/midnight-blue-clearing-water-cream</x:v>
      </x:c>
      <x:c r="Q14" s="3" t="str">
        <x:v>https://www.klairs.com/products/midnight-blue-clearing-water-cream</x:v>
      </x:c>
    </x:row>
    <x:row r="15" ht="65" customHeight="1">
      <x:c r="A15" s="3" t="str">
        <x:v>C058</x:v>
      </x:c>
      <x:c r="B15" s="3" t="str">
        <x:v>Medi-Peel</x:v>
      </x:c>
      <x:c r="C15" s="3" t="str">
        <x:v>moisturizer</x:v>
      </x:c>
      <x:c r="D15" s="3" t="str">
        <x:v>Conventional names</x:v>
      </x:c>
      <x:c r="E15" s="3" t="str">
        <x:v>Present</x:v>
      </x:c>
      <x:c r="F15" s="3" t="str">
        <x:v>Copper Tripeptide-1; Tripeptide-1; Acetyl Hexapeptide-8; Acetyl Octapeptide-3; Hexapeptide-9; Nonapeptide-1; Palmitoyl Pentapeptide-4; Palmitoyl Tetrapeptide-7; Palmitoyl Tripeptide-1</x:v>
      </x:c>
      <x:c r="G15" s="3"/>
      <x:c r="H15" s="3" t="str">
        <x:v>None found</x:v>
      </x:c>
      <x:c r="I15" s="3" t="str">
        <x:v>None found on assessed page</x:v>
      </x:c>
      <x:c r="J15" s="3" t="str">
        <x:v>Nine peptide types is count. Two-times-faster benefit wording is not a relative peptide composition amount. No eligible numerical peptide amount found.</x:v>
      </x:c>
      <x:c r="K15" s="3" t="str">
        <x:v>Product ingredient declaration located in page HTML; named peptide entries transcribed. Public page, not tested composition.</x:v>
      </x:c>
      <x:c r="L15" s="3" t="str">
        <x:v>Present</x:v>
      </x:c>
      <x:c r="M15" s="3" t="str">
        <x:v>Retailer declaration may lag manufacturer changes. US price verified independently from anonymous HTML geography. Stock not conclusively settled for US destination; unknown retained, no domestic-stock assumption.</x:v>
      </x:c>
      <x:c r="N15" s="3" t="str">
        <x:v>Second source check completed</x:v>
      </x:c>
      <x:c r="O15" s="3"/>
      <x:c r="P15" s="3" t="str">
        <x:v>https://www.yesstyle.com/en/medipeel-peptide-9-volume-and-tension-tox-cream-pro-50g/info.html/pid.1125812344</x:v>
      </x:c>
      <x:c r="Q15" s="3" t="str">
        <x:v>https://www.yesstyle.com/en/medipeel-peptide-9-volume-and-tension-tox-cream-pro-50g/info.html/pid.1125812344</x:v>
      </x:c>
    </x:row>
    <x:row r="16" ht="52" customHeight="1">
      <x:c r="A16" s="3" t="str">
        <x:v>C056</x:v>
      </x:c>
      <x:c r="B16" s="3" t="str">
        <x:v>Medi-Peel</x:v>
      </x:c>
      <x:c r="C16" s="3" t="str">
        <x:v>moisturizer</x:v>
      </x:c>
      <x:c r="D16" s="3" t="str">
        <x:v>Conventional names</x:v>
      </x:c>
      <x:c r="E16" s="3" t="str">
        <x:v>Present</x:v>
      </x:c>
      <x:c r="F16" s="3" t="str">
        <x:v>Copper Tripeptide-1; Acetyl Hexapeptide-8; Palmitoyl Pentapeptide-4; Palmitoyl Tetrapeptide-7; Palmitoyl Tetrapeptide-1</x:v>
      </x:c>
      <x:c r="G16" s="3"/>
      <x:c r="H16" s="3" t="str">
        <x:v>Ingredient-linked</x:v>
      </x:c>
      <x:c r="I16" s="3" t="str">
        <x:v>Copper Tripeptide-1(20 ppb), Acetyl Hexapeptide-8(10 ppb), Palmitoyl Pentapeptide-4(10 ppb), Palmitoyl Tetrapeptide-7(5 ppb), Palmitoyl Tetrapeptide-1(5 ppb)</x:v>
      </x:c>
      <x:c r="J16" s="3" t="str">
        <x:v>Individual ingredient-linked ppb amounts printed; last name transcribed exactly as retailer prints, not silently changed to Tripeptide-1.</x:v>
      </x:c>
      <x:c r="K16" s="3" t="str">
        <x:v>Product ingredient declaration located in page HTML; named peptide entries transcribed. Public page, not tested composition.</x:v>
      </x:c>
      <x:c r="L16" s="3" t="str">
        <x:v>Present</x:v>
      </x:c>
      <x:c r="M16" s="3" t="str">
        <x:v>Retailer declaration prints Palmitoyl Tetrapeptide-1 while other market declarations may use Tripeptide-1. Source-specific printed identity retained; actual pack/formula not independently tested. US stock uncertain.</x:v>
      </x:c>
      <x:c r="N16" s="3" t="str">
        <x:v>Second source check completed</x:v>
      </x:c>
      <x:c r="O16" s="3"/>
      <x:c r="P16" s="3" t="str">
        <x:v>https://www.yesstyle.com/en/medipeel-peptide-tox-bor-cream-50g/info.html/pid.1125835869</x:v>
      </x:c>
      <x:c r="Q16" s="3" t="str">
        <x:v>https://www.yesstyle.com/en/medipeel-peptide-tox-bor-cream-50g/info.html/pid.1125835869</x:v>
      </x:c>
    </x:row>
    <x:row r="17" ht="52" customHeight="1">
      <x:c r="A17" s="3" t="str">
        <x:v>C010</x:v>
      </x:c>
      <x:c r="B17" s="3" t="str">
        <x:v>Medicube</x:v>
      </x:c>
      <x:c r="C17" s="3" t="str">
        <x:v>moisturizer</x:v>
      </x:c>
      <x:c r="D17" s="3" t="str">
        <x:v>Conventional names</x:v>
      </x:c>
      <x:c r="E17" s="3" t="str">
        <x:v>Present</x:v>
      </x:c>
      <x:c r="F17" s="3" t="str">
        <x:v>Acetyl Hexapeptide-8; Copper Tripeptide-1; Palmitoyl Pentapeptide-4; Palmitoyl Hexapeptide-12</x:v>
      </x:c>
      <x:c r="G17" s="3"/>
      <x:c r="H17" s="3" t="str">
        <x:v>None found</x:v>
      </x:c>
      <x:c r="I17" s="3" t="str">
        <x:v>None found on assessed page</x:v>
      </x:c>
      <x:c r="J17" s="3" t="str">
        <x:v>No quantitative peptide amount found in assessed page text; peptide counts and unrelated ingredient percentages excluded. Unknown active purity and percentage basis are not inferred.</x:v>
      </x:c>
      <x:c r="K17" s="3" t="str">
        <x:v>Product ingredient declaration located in page HTML; named peptide entries transcribed. Public page, not tested composition.</x:v>
      </x:c>
      <x:c r="L17" s="3" t="str">
        <x:v>Present</x:v>
      </x:c>
      <x:c r="M17" s="3" t="str">
        <x:v>Advertised public-page information only. Formula/price may change; no purity, efficacy or regulatory inference.</x:v>
      </x:c>
      <x:c r="N17" s="3" t="str">
        <x:v>Second source check completed</x:v>
      </x:c>
      <x:c r="O17" s="3"/>
      <x:c r="P17" s="3" t="str">
        <x:v>https://medicube.us/products/pdrn-pink-collagen-capsule-cream</x:v>
      </x:c>
      <x:c r="Q17" s="3" t="str">
        <x:v>https://medicube.us/products/pdrn-pink-collagen-capsule-cream</x:v>
      </x:c>
    </x:row>
    <x:row r="18" ht="52" customHeight="1">
      <x:c r="A18" s="3" t="str">
        <x:v>B003</x:v>
      </x:c>
      <x:c r="B18" s="3" t="str">
        <x:v>Medik8</x:v>
      </x:c>
      <x:c r="C18" s="3" t="str">
        <x:v>moisturizer</x:v>
      </x:c>
      <x:c r="D18" s="3" t="str">
        <x:v>Conventional names</x:v>
      </x:c>
      <x:c r="E18" s="3" t="str">
        <x:v>Present</x:v>
      </x:c>
      <x:c r="F18" s="3" t="str">
        <x:v>Carnosine; Oligopeptide-1</x:v>
      </x:c>
      <x:c r="G18" s="3"/>
      <x:c r="H18" s="3" t="str">
        <x:v>None found</x:v>
      </x:c>
      <x:c r="I18" s="3" t="str">
        <x:v>none found</x:v>
      </x:c>
      <x:c r="J18" s="3" t="str">
        <x:v>No numerical peptide-amount claim found in assessed PDP text. Other active percentages, peptide counts and outcome percentages excluded.</x:v>
      </x:c>
      <x:c r="K18" s="3" t="str">
        <x:v>Product ingredient declaration reviewed; named peptide strings recorded.</x:v>
      </x:c>
      <x:c r="L18" s="3" t="str">
        <x:v>Present</x:v>
      </x:c>
      <x:c r="M18" s="3" t="str">
        <x:v>Public product-page snapshot; packaging may change. Reader exposes purchase and restock template signals; stock unresolved pending native review. Image-only amount text not comprehensively OCR assessed; no assay or efficacy inference.</x:v>
      </x:c>
      <x:c r="N18" s="3" t="str">
        <x:v>Second source check completed</x:v>
      </x:c>
      <x:c r="O18" s="3"/>
      <x:c r="P18" s="3" t="str">
        <x:v>https://us.medik8.com/products/advanced-peptide-cream?variant=44846953398458</x:v>
      </x:c>
      <x:c r="Q18" s="3" t="str">
        <x:v>https://us.medik8.com/products/advanced-peptide-cream?variant=44846953398458</x:v>
      </x:c>
    </x:row>
    <x:row r="19" ht="52" customHeight="1">
      <x:c r="A19" s="3" t="str">
        <x:v>B004</x:v>
      </x:c>
      <x:c r="B19" s="3" t="str">
        <x:v>Medik8</x:v>
      </x:c>
      <x:c r="C19" s="3" t="str">
        <x:v>moisturizer</x:v>
      </x:c>
      <x:c r="D19" s="3" t="str">
        <x:v>Conventional names</x:v>
      </x:c>
      <x:c r="E19" s="3" t="str">
        <x:v>Present</x:v>
      </x:c>
      <x:c r="F19" s="3" t="str">
        <x:v>Acetyl Heptapeptide-4</x:v>
      </x:c>
      <x:c r="G19" s="3"/>
      <x:c r="H19" s="3" t="str">
        <x:v>None found</x:v>
      </x:c>
      <x:c r="I19" s="3" t="str">
        <x:v>none found</x:v>
      </x:c>
      <x:c r="J19" s="3" t="str">
        <x:v>No numerical peptide-amount claim found in assessed PDP text. Other active percentages, peptide counts and outcome percentages excluded.</x:v>
      </x:c>
      <x:c r="K19" s="3" t="str">
        <x:v>Product ingredient declaration reviewed; named peptide strings recorded.</x:v>
      </x:c>
      <x:c r="L19" s="3" t="str">
        <x:v>Present</x:v>
      </x:c>
      <x:c r="M19" s="3" t="str">
        <x:v>Public product-page snapshot; packaging may change. Reader exposes purchase and restock template signals; stock unresolved pending native review. Image-only amount text not comprehensively OCR assessed; no assay or efficacy inference.</x:v>
      </x:c>
      <x:c r="N19" s="3" t="str">
        <x:v>Second source check completed</x:v>
      </x:c>
      <x:c r="O19" s="3"/>
      <x:c r="P19" s="3" t="str">
        <x:v>https://us.medik8.com/products/total-moisture-daily-facial-cream?variant=43034906558650</x:v>
      </x:c>
      <x:c r="Q19" s="3" t="str">
        <x:v>https://us.medik8.com/products/total-moisture-daily-facial-cream?variant=43034906558650</x:v>
      </x:c>
    </x:row>
    <x:row r="20" ht="52" customHeight="1">
      <x:c r="A20" s="3" t="str">
        <x:v>A003</x:v>
      </x:c>
      <x:c r="B20" s="3" t="str">
        <x:v>Naturium</x:v>
      </x:c>
      <x:c r="C20" s="3" t="str">
        <x:v>moisturizer</x:v>
      </x:c>
      <x:c r="D20" s="3" t="str">
        <x:v>Conventional names</x:v>
      </x:c>
      <x:c r="E20" s="3" t="str">
        <x:v>Present</x:v>
      </x:c>
      <x:c r="F20" s="3" t="str">
        <x:v>Palmitoyl Tripeptide-5; Palmitoyl Tripeptide-1; Palmitoyl Tetrapeptide-7</x:v>
      </x:c>
      <x:c r="G20" s="3"/>
      <x:c r="H20" s="3" t="str">
        <x:v>None found</x:v>
      </x:c>
      <x:c r="I20" s="3" t="str">
        <x:v>None found on assessed product page</x:v>
      </x:c>
      <x:c r="J20" s="3" t="str">
        <x:v>No numerical peptide amount found on assessed product page; peptide counts, other ingredient percentages, clinical results and promotional discounts excluded.</x:v>
      </x:c>
      <x:c r="K20" s="3" t="str">
        <x:v>Product ingredient declaration found in public page HTML; named peptide entries extracted separately.</x:v>
      </x:c>
      <x:c r="L20" s="3" t="str">
        <x:v>Present</x:v>
      </x:c>
      <x:c r="M20" s="3" t="str">
        <x:v>Observed public page and matching official public product feed; prices/formulas may change. No purchase, efficacy or measured concentration verification. Standard package is explicitly50G, not50mL; jumbo100mL excluded.</x:v>
      </x:c>
      <x:c r="N20" s="3" t="str">
        <x:v>Second source check completed</x:v>
      </x:c>
      <x:c r="O20" s="3"/>
      <x:c r="P20" s="3" t="str">
        <x:v>https://naturium.com/products/multi-peptide-moisturizer</x:v>
      </x:c>
      <x:c r="Q20" s="3" t="str">
        <x:v>https://naturium.com/products/multi-peptide-moisturizer</x:v>
      </x:c>
    </x:row>
    <x:row r="21" ht="39" customHeight="1">
      <x:c r="A21" s="3" t="str">
        <x:v>C044</x:v>
      </x:c>
      <x:c r="B21" s="3" t="str">
        <x:v>Neogen</x:v>
      </x:c>
      <x:c r="C21" s="3" t="str">
        <x:v>moisturizer</x:v>
      </x:c>
      <x:c r="D21" s="3" t="str">
        <x:v>Key ingredients only</x:v>
      </x:c>
      <x:c r="E21" s="3" t="str">
        <x:v>Not found</x:v>
      </x:c>
      <x:c r="F21" s="3"/>
      <x:c r="G21" s="3" t="str">
        <x:v>8 types of peptides</x:v>
      </x:c>
      <x:c r="H21" s="3" t="str">
        <x:v>None found</x:v>
      </x:c>
      <x:c r="I21" s="3" t="str">
        <x:v>None found on assessed page</x:v>
      </x:c>
      <x:c r="J21" s="3" t="str">
        <x:v>All 6 gallery originals inspected. 8 types of peptides is a count; 5% VBiome Liposome and 19 vitamins are not established peptide amounts.</x:v>
      </x:c>
      <x:c r="K21" s="3" t="str">
        <x:v>Key Ingredients text identifies 8 types of peptides. All 6 gallery originals inspected; no complete ingredient declaration found.</x:v>
      </x:c>
      <x:c r="L21" s="3" t="str">
        <x:v>Present</x:v>
      </x:c>
      <x:c r="M21" s="3" t="str">
        <x:v>Package confirms60g. Generic Soldout label conflicts with available variant. Complete text/gallery scope assessed; key-ingredient disclosure only.</x:v>
      </x:c>
      <x:c r="N21" s="3" t="str">
        <x:v>Second source check completed</x:v>
      </x:c>
      <x:c r="O21" s="3"/>
      <x:c r="P21" s="3" t="str">
        <x:v>https://neogenlab.us/products/neogen-dermalogy-v-biome-soothing-cream</x:v>
      </x:c>
      <x:c r="Q21" s="3" t="str">
        <x:v>https://neogenlab.us/products/neogen-dermalogy-v-biome-soothing-cream</x:v>
      </x:c>
    </x:row>
    <x:row r="22" ht="39" customHeight="1">
      <x:c r="A22" s="3" t="str">
        <x:v>B058</x:v>
      </x:c>
      <x:c r="B22" s="3" t="str">
        <x:v>Revision Skincare</x:v>
      </x:c>
      <x:c r="C22" s="3" t="str">
        <x:v>moisturizer</x:v>
      </x:c>
      <x:c r="D22" s="3" t="str">
        <x:v>Conventional names</x:v>
      </x:c>
      <x:c r="E22" s="3" t="str">
        <x:v>Present</x:v>
      </x:c>
      <x:c r="F22" s="3" t="str">
        <x:v>Acetyl Tetrapeptide-2; Palmitoyl Hexapeptide-14</x:v>
      </x:c>
      <x:c r="G22" s="3"/>
      <x:c r="H22" s="3" t="str">
        <x:v>None found</x:v>
      </x:c>
      <x:c r="I22" s="3" t="str">
        <x:v>none found</x:v>
      </x:c>
      <x:c r="J22" s="3" t="str">
        <x:v>No eligible numerical peptide amount found in assessed product page text. Counts, names/numbers, nonpeptide percentages and clinical outcomes excluded.</x:v>
      </x:c>
      <x:c r="K22" s="3" t="str">
        <x:v>Expanded native Ingredients complete conventional declaration;48g package inspected. Named INCI entries: Acetyl Tetrapeptide-2; Palmitoyl Hexapeptide-14</x:v>
      </x:c>
      <x:c r="L22" s="3" t="str">
        <x:v>Present</x:v>
      </x:c>
      <x:c r="M22" s="3" t="str">
        <x:v>Current public disclosure snapshot, not measured composition.</x:v>
      </x:c>
      <x:c r="N22" s="3" t="str">
        <x:v>Second source check completed</x:v>
      </x:c>
      <x:c r="O22" s="3"/>
      <x:c r="P22" s="3" t="str">
        <x:v>https://revisionskincare.com/products/d-e-j-face-cream</x:v>
      </x:c>
      <x:c r="Q22" s="3" t="str">
        <x:v>https://revisionskincare.com/products/d-e-j-face-cream</x:v>
      </x:c>
    </x:row>
    <x:row r="23" ht="39" customHeight="1">
      <x:c r="A23" s="3" t="str">
        <x:v>B059</x:v>
      </x:c>
      <x:c r="B23" s="3" t="str">
        <x:v>Revision Skincare</x:v>
      </x:c>
      <x:c r="C23" s="3" t="str">
        <x:v>moisturizer</x:v>
      </x:c>
      <x:c r="D23" s="3" t="str">
        <x:v>Conventional names</x:v>
      </x:c>
      <x:c r="E23" s="3" t="str">
        <x:v>Present</x:v>
      </x:c>
      <x:c r="F23" s="3" t="str">
        <x:v>Acetyl Tetrapeptide-2; Palmitoyl Hexapeptide-14</x:v>
      </x:c>
      <x:c r="G23" s="3"/>
      <x:c r="H23" s="3" t="str">
        <x:v>None found</x:v>
      </x:c>
      <x:c r="I23" s="3" t="str">
        <x:v>none found</x:v>
      </x:c>
      <x:c r="J23" s="3" t="str">
        <x:v>No eligible numerical peptide amount found in assessed product page text. Counts, names/numbers, nonpeptide percentages and clinical outcomes excluded.</x:v>
      </x:c>
      <x:c r="K23" s="3" t="str">
        <x:v>Expanded native Ingredients complete conventional declaration;0.25%retinol excluded peptide amount. Named INCI entries: Acetyl Tetrapeptide-2; Palmitoyl Hexapeptide-14</x:v>
      </x:c>
      <x:c r="L23" s="3" t="str">
        <x:v>Present</x:v>
      </x:c>
      <x:c r="M23" s="3" t="str">
        <x:v>Current public disclosure snapshot, not measured composition.</x:v>
      </x:c>
      <x:c r="N23" s="3" t="str">
        <x:v>Second source check completed</x:v>
      </x:c>
      <x:c r="O23" s="3"/>
      <x:c r="P23" s="3" t="str">
        <x:v>https://revisionskincare.com/products/d-e-j-night-face-cream</x:v>
      </x:c>
      <x:c r="Q23" s="3" t="str">
        <x:v>https://revisionskincare.com/products/d-e-j-night-face-cream</x:v>
      </x:c>
    </x:row>
    <x:row r="24" ht="65" customHeight="1">
      <x:c r="A24" s="3" t="str">
        <x:v>P14</x:v>
      </x:c>
      <x:c r="B24" s="3" t="str">
        <x:v>Acure</x:v>
      </x:c>
      <x:c r="C24" s="3" t="str">
        <x:v>moisturizer</x:v>
      </x:c>
      <x:c r="D24" s="3" t="str">
        <x:v>Conventional names</x:v>
      </x:c>
      <x:c r="E24" s="3" t="str">
        <x:v>Present</x:v>
      </x:c>
      <x:c r="F24" s="3" t="str">
        <x:v>Palmitoyl Tripeptide-1; Palmitoyl Tetrapeptide-7; sh-Polypeptide-1; sh-Polypeptide-9; sh-Polypeptide-11; sh-Oligopeptide-1; sh-Oligopeptide-2; Copper Palmitoyl Heptapeptide-14; Heptapeptide-15 Palmitate</x:v>
      </x:c>
      <x:c r="G24" s="3" t="str">
        <x:v>Plant Peptides; multi-peptides</x:v>
      </x:c>
      <x:c r="H24" s="3" t="str">
        <x:v>None found</x:v>
      </x:c>
      <x:c r="I24" s="3" t="str">
        <x:v>None found for peptide concentration on reviewed PDP.</x:v>
      </x:c>
      <x:c r="J24" s="3" t="str">
        <x:v>No numerical peptide-content claim found in current product copy and full ingredient list. Vegan or PCR percentages do not measure peptide content.</x:v>
      </x:c>
      <x:c r="K24" s="3" t="str">
        <x:v>Full ingredient list contains a declaration from Water (Eau) through Citric Acid and nine exact named peptide ingredients.</x:v>
      </x:c>
      <x:c r="L24" s="3" t="str">
        <x:v>Present</x:v>
      </x:c>
      <x:c r="M24" s="3" t="str">
        <x:v>Page warns ingredient list may change and packaging is most recent. Plant Peptides marketing is not used to infer source or efficacy of every named peptide. Stale indexed sale not used.</x:v>
      </x:c>
      <x:c r="N24" s="3" t="str">
        <x:v>Second source check completed</x:v>
      </x:c>
      <x:c r="O24" s="3"/>
      <x:c r="P24" s="3" t="str">
        <x:v>https://acure.com/products/radically-rejuvenating-whipped-night-cream</x:v>
      </x:c>
      <x:c r="Q24" s="3" t="str">
        <x:v>https://acure.com/products/radically-rejuvenating-whipped-night-cream</x:v>
      </x:c>
    </x:row>
    <x:row r="25" ht="65" customHeight="1">
      <x:c r="A25" s="3" t="str">
        <x:v>B006</x:v>
      </x:c>
      <x:c r="B25" s="3" t="str">
        <x:v>Allies of Skin</x:v>
      </x:c>
      <x:c r="C25" s="3" t="str">
        <x:v>moisturizer</x:v>
      </x:c>
      <x:c r="D25" s="3" t="str">
        <x:v>Unresolved trade or shorthand</x:v>
      </x:c>
      <x:c r="E25" s="3" t="str">
        <x:v>Present</x:v>
      </x:c>
      <x:c r="F25" s="3" t="str">
        <x:v>Palmitoyl Tripeptide-5; Palmitoyl Dipeptide-5 Diaminobutyroyl Hydroxythreonine; Palmitoyl Dipeptide-5 Diaminohydroxybutyrate; Palmitoyl Tripeptide-38; Palmitoyl Tripeptide-8; Acetyl Tetrapeptide-40</x:v>
      </x:c>
      <x:c r="G25" s="3"/>
      <x:c r="H25" s="3" t="str">
        <x:v>None found</x:v>
      </x:c>
      <x:c r="I25" s="3" t="str">
        <x:v>none found</x:v>
      </x:c>
      <x:c r="J25" s="3" t="str">
        <x:v>No numerical peptide-amount claim found in assessed PDP text. Other active percentages, peptide counts and outcome percentages excluded.</x:v>
      </x:c>
      <x:c r="K25" s="3" t="str">
        <x:v>Product ingredient declaration reviewed; named peptide strings recorded. Declaration includes marketing complex/shorthand names; list present distinguished from fully resolved INCI.</x:v>
      </x:c>
      <x:c r="L25" s="3" t="str">
        <x:v>Present</x:v>
      </x:c>
      <x:c r="M25" s="3" t="str">
        <x:v>Public product-page snapshot; packaging may change. Reader exposes purchase and restock template signals; stock unresolved pending native review. Image-only amount text not comprehensively OCR assessed; no assay or efficacy inference.</x:v>
      </x:c>
      <x:c r="N25" s="3" t="str">
        <x:v>Second source check completed</x:v>
      </x:c>
      <x:c r="O25" s="3"/>
      <x:c r="P25" s="3" t="str">
        <x:v>https://us.allies.shop/products/peptides-antioxidants-advanced-firming-daily-treatment</x:v>
      </x:c>
      <x:c r="Q25" s="3" t="str">
        <x:v>https://us.allies.shop/products/peptides-antioxidants-advanced-firming-daily-treatment</x:v>
      </x:c>
    </x:row>
    <x:row r="26" ht="52" customHeight="1">
      <x:c r="A26" s="3" t="str">
        <x:v>B007</x:v>
      </x:c>
      <x:c r="B26" s="3" t="str">
        <x:v>Allies of Skin</x:v>
      </x:c>
      <x:c r="C26" s="3" t="str">
        <x:v>moisturizer</x:v>
      </x:c>
      <x:c r="D26" s="3" t="str">
        <x:v>Conventional names</x:v>
      </x:c>
      <x:c r="E26" s="3" t="str">
        <x:v>Present</x:v>
      </x:c>
      <x:c r="F26" s="3" t="str">
        <x:v>Palmitoyl Tripeptide-5; Palmitoyl Tripeptide-38; Palmitoyl Tripeptide-1; Palmitoyl Tetrapeptide-7</x:v>
      </x:c>
      <x:c r="G26" s="3"/>
      <x:c r="H26" s="3" t="str">
        <x:v>None found</x:v>
      </x:c>
      <x:c r="I26" s="3" t="str">
        <x:v>none found</x:v>
      </x:c>
      <x:c r="J26" s="3" t="str">
        <x:v>No numerical peptide-amount claim found in assessed PDP text. Other active percentages, peptide counts and outcome percentages excluded.</x:v>
      </x:c>
      <x:c r="K26" s="3" t="str">
        <x:v>Product ingredient declaration reviewed; named peptide strings recorded.</x:v>
      </x:c>
      <x:c r="L26" s="3" t="str">
        <x:v>Present</x:v>
      </x:c>
      <x:c r="M26" s="3" t="str">
        <x:v>Public product-page snapshot; packaging may change. Reader exposes purchase and restock template signals; stock unresolved pending native review. Image-only amount text not comprehensively OCR assessed; no assay or efficacy inference.</x:v>
      </x:c>
      <x:c r="N26" s="3" t="str">
        <x:v>Second source check completed</x:v>
      </x:c>
      <x:c r="O26" s="3"/>
      <x:c r="P26" s="3" t="str">
        <x:v>https://us.allies.shop/products/retinal-peptides-repair-night-cream</x:v>
      </x:c>
      <x:c r="Q26" s="3" t="str">
        <x:v>https://us.allies.shop/products/retinal-peptides-repair-night-cream</x:v>
      </x:c>
    </x:row>
    <x:row r="27" ht="52" customHeight="1">
      <x:c r="A27" s="3" t="str">
        <x:v>B014</x:v>
      </x:c>
      <x:c r="B27" s="3" t="str">
        <x:v>Allies of Skin</x:v>
      </x:c>
      <x:c r="C27" s="3" t="str">
        <x:v>moisturizer</x:v>
      </x:c>
      <x:c r="D27" s="3" t="str">
        <x:v>Conventional names</x:v>
      </x:c>
      <x:c r="E27" s="3" t="str">
        <x:v>Present</x:v>
      </x:c>
      <x:c r="F27" s="3" t="str">
        <x:v>Hexapeptide-8; Palmitoyl Tripeptide-1; Palmitoyl Tetrapeptide-7; Palmitoyl Tripeptide-5; Palmitoyl Tripeptide-38</x:v>
      </x:c>
      <x:c r="G27" s="3"/>
      <x:c r="H27" s="3" t="str">
        <x:v>None found</x:v>
      </x:c>
      <x:c r="I27" s="3" t="str">
        <x:v>none found</x:v>
      </x:c>
      <x:c r="J27" s="3" t="str">
        <x:v>No eligible numerical peptide-amount claim found in assessed PDP text; count/other actives excluded.</x:v>
      </x:c>
      <x:c r="K27" s="3" t="str">
        <x:v>Current complete product ingredient declaration reviewed, named peptide entries recorded.</x:v>
      </x:c>
      <x:c r="L27" s="3" t="str">
        <x:v>Present</x:v>
      </x:c>
      <x:c r="M27" s="3" t="str">
        <x:v>Product-page snapshot, not measured composition. Conflicting purchase/restock template signals; stock held unknown. Image-only amount claims not exhaustively OCR assessed.</x:v>
      </x:c>
      <x:c r="N27" s="3" t="str">
        <x:v>Second source check completed</x:v>
      </x:c>
      <x:c r="O27" s="3"/>
      <x:c r="P27" s="3" t="str">
        <x:v>https://us.allies.shop/products/retinal-01-peptides-advanced-repair-night-cream</x:v>
      </x:c>
      <x:c r="Q27" s="3" t="str">
        <x:v>https://us.allies.shop/products/retinal-01-peptides-advanced-repair-night-cream</x:v>
      </x:c>
    </x:row>
    <x:row r="28" ht="65" customHeight="1">
      <x:c r="A28" s="3" t="str">
        <x:v>C054</x:v>
      </x:c>
      <x:c r="B28" s="3" t="str">
        <x:v>AMPLE:N</x:v>
      </x:c>
      <x:c r="C28" s="3" t="str">
        <x:v>moisturizer</x:v>
      </x:c>
      <x:c r="D28" s="3" t="str">
        <x:v>Conventional names</x:v>
      </x:c>
      <x:c r="E28" s="3" t="str">
        <x:v>Present</x:v>
      </x:c>
      <x:c r="F28" s="3" t="str">
        <x:v>Trifluoroacetyl Tripeptide-2; Dipeptide Diaminobutyroyl Benzylamide Diacetate; Acetyl Tetrapeptide-2; Copper Tripeptide-1; Palmitoyl Tripeptide-5; Palmitoyl Tripeptide-1</x:v>
      </x:c>
      <x:c r="G28" s="3"/>
      <x:c r="H28" s="3" t="str">
        <x:v>None found</x:v>
      </x:c>
      <x:c r="I28" s="3" t="str">
        <x:v>None found on assessed page</x:v>
      </x:c>
      <x:c r="J28" s="3" t="str">
        <x:v>No quantitative peptide amount found in assessed page text; peptide counts and unrelated ingredient percentages excluded. Unknown active purity and percentage basis are not inferred.</x:v>
      </x:c>
      <x:c r="K28" s="3" t="str">
        <x:v>Product ingredient declaration located in page HTML; named peptide entries transcribed. Public page, not tested composition.</x:v>
      </x:c>
      <x:c r="L28" s="3" t="str">
        <x:v>Present</x:v>
      </x:c>
      <x:c r="M28" s="3" t="str">
        <x:v>Retailer declaration may lag manufacturer changes. US price verified independently from anonymous HTML geography. Stock not conclusively settled for US destination; unknown retained, no domestic-stock assumption.</x:v>
      </x:c>
      <x:c r="N28" s="3" t="str">
        <x:v>Second source check completed</x:v>
      </x:c>
      <x:c r="O28" s="3"/>
      <x:c r="P28" s="3" t="str">
        <x:v>https://www.yesstyle.com/en/ample-n-peptide-shot-cream-60ml/info.html/pid.1134216731</x:v>
      </x:c>
      <x:c r="Q28" s="3" t="str">
        <x:v>https://www.yesstyle.com/en/ample-n-peptide-shot-cream-60ml/info.html/pid.1134216731</x:v>
      </x:c>
    </x:row>
    <x:row r="29" ht="52" customHeight="1">
      <x:c r="A29" s="3" t="str">
        <x:v>C048</x:v>
      </x:c>
      <x:c r="B29" s="3" t="str">
        <x:v>APLB</x:v>
      </x:c>
      <x:c r="C29" s="3" t="str">
        <x:v>moisturizer</x:v>
      </x:c>
      <x:c r="D29" s="3" t="str">
        <x:v>Conventional names</x:v>
      </x:c>
      <x:c r="E29" s="3" t="str">
        <x:v>Present</x:v>
      </x:c>
      <x:c r="F29" s="3" t="str">
        <x:v>sh-Oligopeptide-1</x:v>
      </x:c>
      <x:c r="G29" s="3"/>
      <x:c r="H29" s="3" t="str">
        <x:v>Blend or complex</x:v>
      </x:c>
      <x:c r="I29" s="3" t="str">
        <x:v>26.6% AZELA PEPT CEN™ (containing azelaic acid, peptide and centella asiatica leaf water)</x:v>
      </x:c>
      <x:c r="J29" s="3" t="str">
        <x:v>Advertised complex percentage is not an individual peptide amount. Ingredient list identifies sh-Oligopeptide-1 without a separate amount.</x:v>
      </x:c>
      <x:c r="K29" s="3" t="str">
        <x:v>Product ingredient declaration located in page HTML; named peptide entries transcribed. Public page, not tested composition.</x:v>
      </x:c>
      <x:c r="L29" s="3" t="str">
        <x:v>Present</x:v>
      </x:c>
      <x:c r="M29" s="3" t="str">
        <x:v>Retailer declaration may lag manufacturer changes. US price verified independently from anonymous HTML geography. Stock not conclusively settled for US destination; unknown retained, no domestic-stock assumption.</x:v>
      </x:c>
      <x:c r="N29" s="3" t="str">
        <x:v>Second source check completed</x:v>
      </x:c>
      <x:c r="O29" s="3"/>
      <x:c r="P29" s="3" t="str">
        <x:v>https://www.yesstyle.com/en/aplb-azelaic-acid-peptide-facial-cream-55ml/info.html/pid.1130147912</x:v>
      </x:c>
      <x:c r="Q29" s="3" t="str">
        <x:v>https://www.yesstyle.com/en/aplb-azelaic-acid-peptide-facial-cream-55ml/info.html/pid.1130147912</x:v>
      </x:c>
    </x:row>
    <x:row r="30" ht="52" customHeight="1">
      <x:c r="A30" s="3" t="str">
        <x:v>C050</x:v>
      </x:c>
      <x:c r="B30" s="3" t="str">
        <x:v>APLB</x:v>
      </x:c>
      <x:c r="C30" s="3" t="str">
        <x:v>moisturizer</x:v>
      </x:c>
      <x:c r="D30" s="3" t="str">
        <x:v>Conventional names</x:v>
      </x:c>
      <x:c r="E30" s="3" t="str">
        <x:v>Present</x:v>
      </x:c>
      <x:c r="F30" s="3" t="str">
        <x:v>sh-Oligopeptide-1</x:v>
      </x:c>
      <x:c r="G30" s="3"/>
      <x:c r="H30" s="3" t="str">
        <x:v>Ingredient-linked</x:v>
      </x:c>
      <x:c r="I30" s="3" t="str">
        <x:v>29.4% Collagen Pept Cen; sh-Oligopeptide-1 (1,000ppt)</x:v>
      </x:c>
      <x:c r="J30" s="3" t="str">
        <x:v>Explicit peptide ingredient-linked ppt amount in declaration qualifies. Complex percentage retained separately; no purity or percentage-basis inference.</x:v>
      </x:c>
      <x:c r="K30" s="3" t="str">
        <x:v>Product ingredient declaration located in page HTML; named peptide entries transcribed. Public page, not tested composition.</x:v>
      </x:c>
      <x:c r="L30" s="3" t="str">
        <x:v>Present</x:v>
      </x:c>
      <x:c r="M30" s="3" t="str">
        <x:v>Retailer declaration may lag manufacturer changes. US price verified independently from anonymous HTML geography. Stock not conclusively settled for US destination; unknown retained, no domestic-stock assumption.</x:v>
      </x:c>
      <x:c r="N30" s="3" t="str">
        <x:v>Second source check completed</x:v>
      </x:c>
      <x:c r="O30" s="3"/>
      <x:c r="P30" s="3" t="str">
        <x:v>https://www.yesstyle.com/en/aplb-collagen-egf-peptide-facial-cream-55ml/info.html/pid.1125409755</x:v>
      </x:c>
      <x:c r="Q30" s="3" t="str">
        <x:v>https://www.yesstyle.com/en/aplb-collagen-egf-peptide-facial-cream-55ml/info.html/pid.1125409755</x:v>
      </x:c>
    </x:row>
    <x:row r="31" ht="39" customHeight="1">
      <x:c r="A31" s="3" t="str">
        <x:v>B010</x:v>
      </x:c>
      <x:c r="B31" s="3" t="str">
        <x:v>Biossance</x:v>
      </x:c>
      <x:c r="C31" s="3" t="str">
        <x:v>moisturizer</x:v>
      </x:c>
      <x:c r="D31" s="3" t="str">
        <x:v>Conventional names</x:v>
      </x:c>
      <x:c r="E31" s="3" t="str">
        <x:v>Present</x:v>
      </x:c>
      <x:c r="F31" s="3" t="str">
        <x:v>Acetyl Hexapeptide-8</x:v>
      </x:c>
      <x:c r="G31" s="3"/>
      <x:c r="H31" s="3" t="str">
        <x:v>None found</x:v>
      </x:c>
      <x:c r="I31" s="3" t="str">
        <x:v>none found</x:v>
      </x:c>
      <x:c r="J31" s="3" t="str">
        <x:v>No numerical peptide-amount claim found in assessed PDP text. Other active percentages, peptide counts and outcome percentages excluded.</x:v>
      </x:c>
      <x:c r="K31" s="3" t="str">
        <x:v>Product ingredient declaration reviewed; named peptide strings recorded.</x:v>
      </x:c>
      <x:c r="L31" s="3" t="str">
        <x:v>Present</x:v>
      </x:c>
      <x:c r="M31" s="3" t="str">
        <x:v>Public product-page snapshot; packaging may change. Image-only amount text not comprehensively OCR assessed; no assay or efficacy inference.</x:v>
      </x:c>
      <x:c r="N31" s="3" t="str">
        <x:v>Second source check completed</x:v>
      </x:c>
      <x:c r="O31" s="3"/>
      <x:c r="P31" s="3" t="str">
        <x:v>https://www.biossance.com/p/squalane-plus-ectoin-overnight-rescue/15065083/</x:v>
      </x:c>
      <x:c r="Q31" s="3" t="str">
        <x:v>https://www.biossance.com/p/squalane-plus-ectoin-overnight-rescue/15065083/</x:v>
      </x:c>
    </x:row>
    <x:row r="32" ht="39" customHeight="1">
      <x:c r="A32" s="3" t="str">
        <x:v>P17</x:v>
      </x:c>
      <x:c r="B32" s="3" t="str">
        <x:v>Biossance</x:v>
      </x:c>
      <x:c r="C32" s="3" t="str">
        <x:v>moisturizer</x:v>
      </x:c>
      <x:c r="D32" s="3" t="str">
        <x:v>Conventional names</x:v>
      </x:c>
      <x:c r="E32" s="3" t="str">
        <x:v>Present</x:v>
      </x:c>
      <x:c r="F32" s="3" t="str">
        <x:v>Hexapeptide-9; Nicotiana Benthamiana Hexapeptide-40 sh-Polypeptide-76</x:v>
      </x:c>
      <x:c r="G32" s="3" t="str">
        <x:v>Biomimetic Growth Factor; Cyclic Peptide</x:v>
      </x:c>
      <x:c r="H32" s="3" t="str">
        <x:v>None found</x:v>
      </x:c>
      <x:c r="I32" s="3" t="str">
        <x:v>No eligible numerical amount claim found.</x:v>
      </x:c>
      <x:c r="J32" s="3" t="str">
        <x:v>No peptide amount/concentration located in reviewed PDP. Clinical-result percentages, timing and squalane absorption comparison are not peptide concentrations.</x:v>
      </x:c>
      <x:c r="K32" s="3" t="str">
        <x:v>Leading ingredients followed by complete comma-separated INCI; peptide names occur near list end.</x:v>
      </x:c>
      <x:c r="L32" s="3" t="str">
        <x:v>Present</x:v>
      </x:c>
      <x:c r="M32" s="3" t="str">
        <x:v>Not proof this current formulation is identical to earlier or differently named product; packaging may change.</x:v>
      </x:c>
      <x:c r="N32" s="3" t="str">
        <x:v>Second source check completed</x:v>
      </x:c>
      <x:c r="O32" s="3"/>
      <x:c r="P32" s="3" t="str">
        <x:v>https://www.biossance.com/p/squalane-plus-growth-factor-and-peptide-firming-moisturizer/16684923/</x:v>
      </x:c>
      <x:c r="Q32" s="3" t="str">
        <x:v>https://www.biossance.com/p/squalane-plus-growth-factor-and-peptide-firming-moisturizer/16684923/</x:v>
      </x:c>
    </x:row>
    <x:row r="33" ht="52" customHeight="1">
      <x:c r="A33" s="3" t="str">
        <x:v>B048</x:v>
      </x:c>
      <x:c r="B33" s="3" t="str">
        <x:v>Charlotte Tilbury</x:v>
      </x:c>
      <x:c r="C33" s="3" t="str">
        <x:v>moisturizer</x:v>
      </x:c>
      <x:c r="D33" s="3" t="str">
        <x:v>Conventional names</x:v>
      </x:c>
      <x:c r="E33" s="3" t="str">
        <x:v>Present</x:v>
      </x:c>
      <x:c r="F33" s="3"/>
      <x:c r="G33" s="3" t="str">
        <x:v>Recoverstem Peptide</x:v>
      </x:c>
      <x:c r="H33" s="3" t="str">
        <x:v>None found</x:v>
      </x:c>
      <x:c r="I33" s="3" t="str">
        <x:v>none found</x:v>
      </x:c>
      <x:c r="J33" s="3" t="str">
        <x:v>No eligible numerical peptide-amount claim found on reviewed PDP; counts, study outcomes, hydration duration and nonpeptide active amounts excluded.</x:v>
      </x:c>
      <x:c r="K33" s="3" t="str">
        <x:v>Expanded native Ingredients complete declaration. Product marketed Recoverstem Peptide; no separately peptide-named INCI in conventional list. Reformulated March2026, not old SPF version. Named INCI entries: none separately recovered</x:v>
      </x:c>
      <x:c r="L33" s="3" t="str">
        <x:v>Present</x:v>
      </x:c>
      <x:c r="M33" s="3" t="str">
        <x:v>Current page/pack disclosure snapshot only, no measured concentration or clinical ranking.</x:v>
      </x:c>
      <x:c r="N33" s="3" t="str">
        <x:v>Second source check completed</x:v>
      </x:c>
      <x:c r="O33" s="3"/>
      <x:c r="P33" s="3" t="str">
        <x:v>https://www.charlottetilbury.com/us/product/charlottes-magic-cream</x:v>
      </x:c>
      <x:c r="Q33" s="3" t="str">
        <x:v>https://www.charlottetilbury.com/us/product/charlottes-magic-cream</x:v>
      </x:c>
    </x:row>
    <x:row r="34" ht="39" customHeight="1">
      <x:c r="A34" s="3" t="str">
        <x:v>B050</x:v>
      </x:c>
      <x:c r="B34" s="3" t="str">
        <x:v>Charlotte Tilbury</x:v>
      </x:c>
      <x:c r="C34" s="3" t="str">
        <x:v>moisturizer</x:v>
      </x:c>
      <x:c r="D34" s="3" t="str">
        <x:v>Conventional names</x:v>
      </x:c>
      <x:c r="E34" s="3" t="str">
        <x:v>Present</x:v>
      </x:c>
      <x:c r="F34" s="3" t="str">
        <x:v>Acetyl Tetrapeptide-11; Acetyl Tetrapeptide-9</x:v>
      </x:c>
      <x:c r="G34" s="3"/>
      <x:c r="H34" s="3" t="str">
        <x:v>None found</x:v>
      </x:c>
      <x:c r="I34" s="3" t="str">
        <x:v>none found</x:v>
      </x:c>
      <x:c r="J34" s="3" t="str">
        <x:v>No eligible numerical peptide-amount claim found on reviewed PDP; counts, study outcomes, hydration duration and nonpeptide active amounts excluded.</x:v>
      </x:c>
      <x:c r="K34" s="3" t="str">
        <x:v>INGREDIENTS + BENEFITS full declaration; Biopeptide Complex marketing,100-hour hydration excluded from composition claims. Named INCI entries: Acetyl Tetrapeptide-11; Acetyl Tetrapeptide-9</x:v>
      </x:c>
      <x:c r="L34" s="3" t="str">
        <x:v>Present</x:v>
      </x:c>
      <x:c r="M34" s="3" t="str">
        <x:v>Current page/pack disclosure snapshot only, no measured concentration or clinical ranking.</x:v>
      </x:c>
      <x:c r="N34" s="3" t="str">
        <x:v>Second source check completed</x:v>
      </x:c>
      <x:c r="O34" s="3"/>
      <x:c r="P34" s="3" t="str">
        <x:v>https://www.charlottetilbury.com/us/product/charlottes-magic-water-cream</x:v>
      </x:c>
      <x:c r="Q34" s="3" t="str">
        <x:v>https://www.charlottetilbury.com/us/product/charlottes-magic-water-cream</x:v>
      </x:c>
    </x:row>
    <x:row r="35" ht="78" customHeight="1">
      <x:c r="A35" s="3" t="str">
        <x:v>A028</x:v>
      </x:c>
      <x:c r="B35" s="3" t="str">
        <x:v>Cocokind</x:v>
      </x:c>
      <x:c r="C35" s="3" t="str">
        <x:v>moisturizer</x:v>
      </x:c>
      <x:c r="D35" s="3" t="str">
        <x:v>Conventional names</x:v>
      </x:c>
      <x:c r="E35" s="3" t="str">
        <x:v>Present</x:v>
      </x:c>
      <x:c r="F35" s="3"/>
      <x:c r="G35" s="3" t="str">
        <x:v>microalgae peptides</x:v>
      </x:c>
      <x:c r="H35" s="3" t="str">
        <x:v>Ambiguous attribution</x:v>
      </x:c>
      <x:c r="I35" s="3" t="str">
        <x:v>skin conditioners .7%</x:v>
      </x:c>
      <x:c r="J35" s="3" t="str">
        <x:v>Formula-facts group contains peptide-related and nonpeptide ingredients. The group amount cannot establish the peptide amount or any individual concentration; retained as ambiguous aggregate context. Marketing describes microalgae peptides; Chlamydomonas extract is in the mixed skin-conditioner group. No individually peptide-named INCI present.</x:v>
      </x:c>
      <x:c r="K35" s="3" t="str">
        <x:v>Product ingredient declaration found in public page HTML; named peptide entries extracted separately.</x:v>
      </x:c>
      <x:c r="L35" s="3" t="str">
        <x:v>Present</x:v>
      </x:c>
      <x:c r="M35" s="3" t="str">
        <x:v>Observed public page and matching official public product feed; prices/formulas may change. No purchase, efficacy or measured concentration verification.</x:v>
      </x:c>
      <x:c r="N35" s="3" t="str">
        <x:v>Second source check completed</x:v>
      </x:c>
      <x:c r="O35" s="3"/>
      <x:c r="P35" s="3" t="str">
        <x:v>https://www.cocokind.com/products/electrolyte-water-cream</x:v>
      </x:c>
      <x:c r="Q35" s="3" t="str">
        <x:v>https://www.cocokind.com/products/electrolyte-water-cream</x:v>
      </x:c>
    </x:row>
    <x:row r="36" ht="78" customHeight="1">
      <x:c r="A36" s="3" t="str">
        <x:v>A006</x:v>
      </x:c>
      <x:c r="B36" s="3" t="str">
        <x:v>Cocokind</x:v>
      </x:c>
      <x:c r="C36" s="3" t="str">
        <x:v>moisturizer</x:v>
      </x:c>
      <x:c r="D36" s="3" t="str">
        <x:v>Conventional names</x:v>
      </x:c>
      <x:c r="E36" s="3" t="str">
        <x:v>Present</x:v>
      </x:c>
      <x:c r="F36" s="3" t="str">
        <x:v>palmitoyl tripeptide-1; palmitoyl tetrapeptide-7; sr-hydrozoan polypeptide-1</x:v>
      </x:c>
      <x:c r="G36" s="3"/>
      <x:c r="H36" s="3" t="str">
        <x:v>Ambiguous attribution</x:v>
      </x:c>
      <x:c r="I36" s="3" t="str">
        <x:v>hero ingredients 7%</x:v>
      </x:c>
      <x:c r="J36" s="3" t="str">
        <x:v>Formula-facts group contains peptide-related and nonpeptide ingredients. The group amount cannot establish the peptide amount or any individual concentration; retained as ambiguous aggregate context. Group lists resurrection plant extract, sr-HydrozoanPolypeptide-1, PalmitoylTripeptide-1, PalmitoylTetrapeptide-7 and squalane;7% is not peptide-only.</x:v>
      </x:c>
      <x:c r="K36" s="3" t="str">
        <x:v>Product ingredient declaration found in public page HTML; named peptide entries extracted separately.</x:v>
      </x:c>
      <x:c r="L36" s="3" t="str">
        <x:v>Present</x:v>
      </x:c>
      <x:c r="M36" s="3" t="str">
        <x:v>Observed public page and matching official public product feed; prices/formulas may change. No purchase, efficacy or measured concentration verification.</x:v>
      </x:c>
      <x:c r="N36" s="3" t="str">
        <x:v>Second source check completed</x:v>
      </x:c>
      <x:c r="O36" s="3"/>
      <x:c r="P36" s="3" t="str">
        <x:v>https://www.cocokind.com/products/resurrection-polypeptide-cream</x:v>
      </x:c>
      <x:c r="Q36" s="3" t="str">
        <x:v>https://www.cocokind.com/products/resurrection-polypeptide-cream</x:v>
      </x:c>
    </x:row>
    <x:row r="37" ht="65" customHeight="1">
      <x:c r="A37" s="3" t="str">
        <x:v>C001</x:v>
      </x:c>
      <x:c r="B37" s="3" t="str">
        <x:v>COSRX</x:v>
      </x:c>
      <x:c r="C37" s="3" t="str">
        <x:v>moisturizer</x:v>
      </x:c>
      <x:c r="D37" s="3" t="str">
        <x:v>Conventional names</x:v>
      </x:c>
      <x:c r="E37" s="3" t="str">
        <x:v>Present</x:v>
      </x:c>
      <x:c r="F37" s="3" t="str">
        <x:v>COPPER TRIPEPTIDE-1 (GHK-Cu); DIPEPTIDE DIAMINOBUTYROYL BENZYLAMIDE DIACETATE; ACETYL HEXAPEPTIDE-1; ACETYL HEPTAPEPTIDE-4; ACETYL HEXAPEPTIDE-8; ACETYL OCTAPEPTIDE-3</x:v>
      </x:c>
      <x:c r="G37" s="3"/>
      <x:c r="H37" s="3" t="str">
        <x:v>Ingredient-linked</x:v>
      </x:c>
      <x:c r="I37" s="3" t="str">
        <x:v>Copper Peptide 0.5% (5,000ppm)</x:v>
      </x:c>
      <x:c r="J37" s="3" t="str">
        <x:v>Public key-ingredient amount linked to copper peptide family; INCI identifies Copper Tripeptide-1. Raw-material fraction, purity and percentage basis unestablished. Bakuchiol0.05% excluded.</x:v>
      </x:c>
      <x:c r="K37" s="3" t="str">
        <x:v>Product ingredient declaration located in page HTML; named peptide entries transcribed. Public page, not tested composition.</x:v>
      </x:c>
      <x:c r="L37" s="3" t="str">
        <x:v>Present</x:v>
      </x:c>
      <x:c r="M37" s="3" t="str">
        <x:v>Advertised public-page information only. Formula/price may change; no purity, efficacy or regulatory inference.</x:v>
      </x:c>
      <x:c r="N37" s="3" t="str">
        <x:v>Second source check completed</x:v>
      </x:c>
      <x:c r="O37" s="3"/>
      <x:c r="P37" s="3" t="str">
        <x:v>https://www.cosrx.com/products/the-blue-peptide-bakuchiol-plump-bounce-cream</x:v>
      </x:c>
      <x:c r="Q37" s="3" t="str">
        <x:v>https://www.cosrx.com/products/the-blue-peptide-bakuchiol-plump-bounce-cream</x:v>
      </x:c>
    </x:row>
    <x:row r="38" ht="39" customHeight="1">
      <x:c r="A38" s="3" t="str">
        <x:v>B029</x:v>
      </x:c>
      <x:c r="B38" s="3" t="str">
        <x:v>Dermalogica</x:v>
      </x:c>
      <x:c r="C38" s="3" t="str">
        <x:v>moisturizer</x:v>
      </x:c>
      <x:c r="D38" s="3" t="str">
        <x:v>Conventional names</x:v>
      </x:c>
      <x:c r="E38" s="3" t="str">
        <x:v>Present</x:v>
      </x:c>
      <x:c r="F38" s="3" t="str">
        <x:v>Acetyl Hexapeptide-37; Palmitoyl Pentapeptide-4; Carnosine</x:v>
      </x:c>
      <x:c r="G38" s="3"/>
      <x:c r="H38" s="3" t="str">
        <x:v>None found</x:v>
      </x:c>
      <x:c r="I38" s="3" t="str">
        <x:v>none found</x:v>
      </x:c>
      <x:c r="J38" s="3" t="str">
        <x:v>Peptide complex with collagen amino acids + antioxidants; no eligible numerical peptide amount.</x:v>
      </x:c>
      <x:c r="K38" s="3" t="str">
        <x:v>All Ingredients: complete product declaration inspected; Acetyl Hexapeptide-37; Palmitoyl Pentapeptide-4; Carnosine</x:v>
      </x:c>
      <x:c r="L38" s="3" t="str">
        <x:v>Present</x:v>
      </x:c>
      <x:c r="M38" s="3" t="str">
        <x:v>Snapshot of page disclosure, not measured composition. Brand advises packaging is authoritative as formulations can change. Image-only amount claims not exhaustively assessed.</x:v>
      </x:c>
      <x:c r="N38" s="3" t="str">
        <x:v>Second source check completed</x:v>
      </x:c>
      <x:c r="O38" s="3"/>
      <x:c r="P38" s="3" t="str">
        <x:v>https://www.dermalogica.com/products/pro-collagen-banking-water-cream</x:v>
      </x:c>
      <x:c r="Q38" s="3" t="str">
        <x:v>https://www.dermalogica.com/products/pro-collagen-banking-water-cream</x:v>
      </x:c>
    </x:row>
    <x:row r="39" ht="39" customHeight="1">
      <x:c r="A39" s="3" t="str">
        <x:v>B016</x:v>
      </x:c>
      <x:c r="B39" s="3" t="str">
        <x:v>Dieux</x:v>
      </x:c>
      <x:c r="C39" s="3" t="str">
        <x:v>moisturizer</x:v>
      </x:c>
      <x:c r="D39" s="3" t="str">
        <x:v>Conventional names</x:v>
      </x:c>
      <x:c r="E39" s="3" t="str">
        <x:v>Present</x:v>
      </x:c>
      <x:c r="F39" s="3" t="str">
        <x:v>Palmitoyl Hexapeptide-12</x:v>
      </x:c>
      <x:c r="G39" s="3"/>
      <x:c r="H39" s="3" t="str">
        <x:v>None found</x:v>
      </x:c>
      <x:c r="I39" s="3" t="str">
        <x:v>none found</x:v>
      </x:c>
      <x:c r="J39" s="3" t="str">
        <x:v>No eligible numerical peptide-amount claim found in assessed PDP text; count/other actives excluded.</x:v>
      </x:c>
      <x:c r="K39" s="3" t="str">
        <x:v>Current complete product ingredient declaration reviewed, named peptide entries recorded.</x:v>
      </x:c>
      <x:c r="L39" s="3" t="str">
        <x:v>Present</x:v>
      </x:c>
      <x:c r="M39" s="3" t="str">
        <x:v>Product-page snapshot, not measured composition. Image-only amount claims not exhaustively OCR assessed.</x:v>
      </x:c>
      <x:c r="N39" s="3" t="str">
        <x:v>Second source check completed</x:v>
      </x:c>
      <x:c r="O39" s="3"/>
      <x:c r="P39" s="3" t="str">
        <x:v>https://www.dieuxskin.com/products/air-angel</x:v>
      </x:c>
      <x:c r="Q39" s="3" t="str">
        <x:v>https://www.dieuxskin.com/products/air-angel</x:v>
      </x:c>
    </x:row>
    <x:row r="40" ht="39" customHeight="1">
      <x:c r="A40" s="3" t="str">
        <x:v>B015</x:v>
      </x:c>
      <x:c r="B40" s="3" t="str">
        <x:v>Dieux</x:v>
      </x:c>
      <x:c r="C40" s="3" t="str">
        <x:v>moisturizer</x:v>
      </x:c>
      <x:c r="D40" s="3" t="str">
        <x:v>Conventional names</x:v>
      </x:c>
      <x:c r="E40" s="3" t="str">
        <x:v>Present</x:v>
      </x:c>
      <x:c r="F40" s="3" t="str">
        <x:v>Palmitoyl Hexapeptide-12</x:v>
      </x:c>
      <x:c r="G40" s="3"/>
      <x:c r="H40" s="3" t="str">
        <x:v>Blend or complex</x:v>
      </x:c>
      <x:c r="I40" s="3" t="str">
        <x:v>2.5% Peptide Blend; 2% Palmitoyl Hexapeptide-12 Complex</x:v>
      </x:c>
      <x:c r="J40" s="3" t="str">
        <x:v>Amount refers explicitly to blend, solution or trade material; no pure peptide fraction inferred.</x:v>
      </x:c>
      <x:c r="K40" s="3" t="str">
        <x:v>Current complete product ingredient declaration reviewed, named peptide entries recorded.</x:v>
      </x:c>
      <x:c r="L40" s="3" t="str">
        <x:v>Present</x:v>
      </x:c>
      <x:c r="M40" s="3" t="str">
        <x:v>Product-page snapshot, not measured composition. Image-only amount claims not exhaustively OCR assessed.</x:v>
      </x:c>
      <x:c r="N40" s="3" t="str">
        <x:v>Second source check completed</x:v>
      </x:c>
      <x:c r="O40" s="3"/>
      <x:c r="P40" s="3" t="str">
        <x:v>https://www.dieuxskin.com/products/instant-angel</x:v>
      </x:c>
      <x:c r="Q40" s="3" t="str">
        <x:v>https://www.dieuxskin.com/products/instant-angel</x:v>
      </x:c>
    </x:row>
    <x:row r="41" ht="39" customHeight="1">
      <x:c r="A41" s="3" t="str">
        <x:v>B026</x:v>
      </x:c>
      <x:c r="B41" s="3" t="str">
        <x:v>Dr Dennis Gross</x:v>
      </x:c>
      <x:c r="C41" s="3" t="str">
        <x:v>moisturizer</x:v>
      </x:c>
      <x:c r="D41" s="3" t="str">
        <x:v>Conventional names</x:v>
      </x:c>
      <x:c r="E41" s="3" t="str">
        <x:v>Present</x:v>
      </x:c>
      <x:c r="F41" s="3" t="str">
        <x:v>Palmitoyl Tetrapeptide-7; Palmitoyl Tripeptide-1; Heptapeptide-6</x:v>
      </x:c>
      <x:c r="G41" s="3"/>
      <x:c r="H41" s="3" t="str">
        <x:v>None found</x:v>
      </x:c>
      <x:c r="I41" s="3" t="str">
        <x:v>none found</x:v>
      </x:c>
      <x:c r="J41" s="3" t="str">
        <x:v>Peptide identity disclosed; no eligible numerical amount claim.</x:v>
      </x:c>
      <x:c r="K41" s="3" t="str">
        <x:v>Ingredients: complete product declaration inspected; Palmitoyl Tetrapeptide-7; Palmitoyl Tripeptide-1; Heptapeptide-6</x:v>
      </x:c>
      <x:c r="L41" s="3" t="str">
        <x:v>Present</x:v>
      </x:c>
      <x:c r="M41" s="3" t="str">
        <x:v>Snapshot of page disclosure, not measured composition. Image-only amount claims not exhaustively assessed.</x:v>
      </x:c>
      <x:c r="N41" s="3" t="str">
        <x:v>Second source check completed</x:v>
      </x:c>
      <x:c r="O41" s="3"/>
      <x:c r="P41" s="3" t="str">
        <x:v>https://www.drdennisgross.com/derminfusions-blur-repair-moisturizer-cream-with-hyaluronic-acid/695866594017.html</x:v>
      </x:c>
      <x:c r="Q41" s="3" t="str">
        <x:v>https://www.drdennisgross.com/derminfusions-blur-repair-moisturizer-cream-with-hyaluronic-acid/695866594017.html</x:v>
      </x:c>
    </x:row>
    <x:row r="42" ht="65" customHeight="1">
      <x:c r="A42" s="3" t="str">
        <x:v>P16</x:v>
      </x:c>
      <x:c r="B42" s="3" t="str">
        <x:v>Drunk Elephant</x:v>
      </x:c>
      <x:c r="C42" s="3" t="str">
        <x:v>moisturizer</x:v>
      </x:c>
      <x:c r="D42" s="3" t="str">
        <x:v>Conventional names</x:v>
      </x:c>
      <x:c r="E42" s="3" t="str">
        <x:v>Present</x:v>
      </x:c>
      <x:c r="F42" s="3" t="str">
        <x:v>sh-Oligopeptide-1; sh-Oligopeptide-2; sh-Polypeptide-1; sh-Polypeptide-9; sh-Polypeptide-11; Copper Palmitoyl Heptapeptide-14; Heptapeptide-15 Palmitate; Palmitoyl Tetrapeptide-7; Palmitoyl Tripeptide-1</x:v>
      </x:c>
      <x:c r="G42" s="3" t="str">
        <x:v>Signal peptide complex</x:v>
      </x:c>
      <x:c r="H42" s="3" t="str">
        <x:v>None found</x:v>
      </x:c>
      <x:c r="I42" s="3" t="str">
        <x:v>No eligible numerical amount claim found.</x:v>
      </x:c>
      <x:c r="J42" s="3" t="str">
        <x:v>No peptide amount/concentration located. Nine signal peptides describes ingredient count; pH4.0 and clinical percentages are unrelated to concentration.</x:v>
      </x:c>
      <x:c r="K42" s="3" t="str">
        <x:v>Full list visible under key ingredients, including nine explicitly peptide-named entries.</x:v>
      </x:c>
      <x:c r="L42" s="3" t="str">
        <x:v>Present</x:v>
      </x:c>
      <x:c r="M42" s="3" t="str">
        <x:v>Initial public master JSON-LD OutOfStock and static out-of-stock template were misleading; native Standard 50mL variant purchase controls resolve advertised availability. No checkout tested.</x:v>
      </x:c>
      <x:c r="N42" s="3" t="str">
        <x:v>Second source check completed</x:v>
      </x:c>
      <x:c r="O42" s="3"/>
      <x:c r="P42" s="3" t="str">
        <x:v>https://www.drunkelephant.com/collections/moisturizers/protini-polypeptide-firming-refillable-moisturizer-999DE00000103.html</x:v>
      </x:c>
      <x:c r="Q42" s="3" t="str">
        <x:v>https://www.drunkelephant.com/collections/moisturizers/protini-polypeptide-firming-refillable-moisturizer-999DE00000103.html</x:v>
      </x:c>
    </x:row>
    <x:row r="43" ht="39" customHeight="1">
      <x:c r="A43" s="3" t="str">
        <x:v>P19</x:v>
      </x:c>
      <x:c r="B43" s="3" t="str">
        <x:v>First Aid Beauty</x:v>
      </x:c>
      <x:c r="C43" s="3" t="str">
        <x:v>moisturizer</x:v>
      </x:c>
      <x:c r="D43" s="3" t="str">
        <x:v>Conventional names</x:v>
      </x:c>
      <x:c r="E43" s="3" t="str">
        <x:v>Present</x:v>
      </x:c>
      <x:c r="F43" s="3" t="str">
        <x:v>Hexapeptide-9</x:v>
      </x:c>
      <x:c r="G43" s="3" t="str">
        <x:v>Peptides</x:v>
      </x:c>
      <x:c r="H43" s="3" t="str">
        <x:v>None found</x:v>
      </x:c>
      <x:c r="I43" s="3" t="str">
        <x:v>No eligible numerical amount claim found.</x:v>
      </x:c>
      <x:c r="J43" s="3" t="str">
        <x:v>No peptide amount/concentration located on reviewed current PDP.</x:v>
      </x:c>
      <x:c r="K43" s="3" t="str">
        <x:v>Full Ingredients section lists Hexapeptide-9; brief peptide highlight separately present.</x:v>
      </x:c>
      <x:c r="L43" s="3" t="str">
        <x:v>Present</x:v>
      </x:c>
      <x:c r="M43" s="3" t="str">
        <x:v>Current day-cream title recorded; do not assume identical formulation to old firming cream or night variant. Packaging may change.</x:v>
      </x:c>
      <x:c r="N43" s="3" t="str">
        <x:v>Second source check completed</x:v>
      </x:c>
      <x:c r="O43" s="3"/>
      <x:c r="P43" s="3" t="str">
        <x:v>https://www.firstaidbeauty.com/products/firming-cream-with-peptides-niacinamide-and-collagen</x:v>
      </x:c>
      <x:c r="Q43" s="3" t="str">
        <x:v>https://www.firstaidbeauty.com/products/firming-cream-with-peptides-niacinamide-and-collagen</x:v>
      </x:c>
    </x:row>
    <x:row r="44" ht="52" customHeight="1">
      <x:c r="A44" s="3" t="str">
        <x:v>B054</x:v>
      </x:c>
      <x:c r="B44" s="3" t="str">
        <x:v>HydroPeptide</x:v>
      </x:c>
      <x:c r="C44" s="3" t="str">
        <x:v>moisturizer</x:v>
      </x:c>
      <x:c r="D44" s="3" t="str">
        <x:v>Conventional names</x:v>
      </x:c>
      <x:c r="E44" s="3" t="str">
        <x:v>Present</x:v>
      </x:c>
      <x:c r="F44" s="3" t="str">
        <x:v>Palmitoyl Tripeptide-5; Acetyl Dipeptide-3 Aminohexanoate; Acetyl Tetrapeptide-40</x:v>
      </x:c>
      <x:c r="G44" s="3"/>
      <x:c r="H44" s="3" t="str">
        <x:v>None found</x:v>
      </x:c>
      <x:c r="I44" s="3" t="str">
        <x:v>none found</x:v>
      </x:c>
      <x:c r="J44" s="3" t="str">
        <x:v>No eligible numerical peptide amount found in assessed product page text. Counts, names/numbers, nonpeptide percentages and clinical outcomes excluded.</x:v>
      </x:c>
      <x:c r="K44" s="3" t="str">
        <x:v>View Full Ingredients List complete declaration reviewed; cosmetic oil-free moisturizer, no drug facts/OTC panel on reviewed page. Named INCI entries: Palmitoyl Tripeptide-5; Acetyl Dipeptide-3 Aminohexanoate; Acetyl Tetrapeptide-40</x:v>
      </x:c>
      <x:c r="L44" s="3" t="str">
        <x:v>Present</x:v>
      </x:c>
      <x:c r="M44" s="3" t="str">
        <x:v>Current public disclosure snapshot, not measured composition.</x:v>
      </x:c>
      <x:c r="N44" s="3" t="str">
        <x:v>Second source check completed</x:v>
      </x:c>
      <x:c r="O44" s="3"/>
      <x:c r="P44" s="3" t="str">
        <x:v>https://hydropeptide.com/products/aquaboost-oil-free-face-moisturizer</x:v>
      </x:c>
      <x:c r="Q44" s="3" t="str">
        <x:v>https://hydropeptide.com/products/aquaboost-oil-free-face-moisturizer</x:v>
      </x:c>
    </x:row>
    <x:row r="45" ht="39" customHeight="1">
      <x:c r="A45" s="3" t="str">
        <x:v>B052</x:v>
      </x:c>
      <x:c r="B45" s="3" t="str">
        <x:v>HydroPeptide</x:v>
      </x:c>
      <x:c r="C45" s="3" t="str">
        <x:v>moisturizer</x:v>
      </x:c>
      <x:c r="D45" s="3" t="str">
        <x:v>Conventional names</x:v>
      </x:c>
      <x:c r="E45" s="3" t="str">
        <x:v>Present</x:v>
      </x:c>
      <x:c r="F45" s="3" t="str">
        <x:v>Carnosine; Palmitoyl Dipeptide-5 Diaminobutyroyl Hydroxythreonine; Palmitoyl Tripeptide-5</x:v>
      </x:c>
      <x:c r="G45" s="3"/>
      <x:c r="H45" s="3" t="str">
        <x:v>None found</x:v>
      </x:c>
      <x:c r="I45" s="3" t="str">
        <x:v>none found</x:v>
      </x:c>
      <x:c r="J45" s="3" t="str">
        <x:v>No eligible numerical peptide amount found in assessed product page text. Counts, names/numbers, nonpeptide percentages and clinical outcomes excluded.</x:v>
      </x:c>
      <x:c r="K45" s="3" t="str">
        <x:v>View Full Ingredients List complete declaration reviewed. Named INCI entries: Carnosine; Palmitoyl Dipeptide-5 Diaminobutyroyl Hydroxythreonine; Palmitoyl Tripeptide-5</x:v>
      </x:c>
      <x:c r="L45" s="3" t="str">
        <x:v>Present</x:v>
      </x:c>
      <x:c r="M45" s="3" t="str">
        <x:v>Current public disclosure snapshot, not measured composition.</x:v>
      </x:c>
      <x:c r="N45" s="3" t="str">
        <x:v>Second source check completed</x:v>
      </x:c>
      <x:c r="O45" s="3"/>
      <x:c r="P45" s="3" t="str">
        <x:v>https://hydropeptide.com/products/collagen-reactivate-am</x:v>
      </x:c>
      <x:c r="Q45" s="3" t="str">
        <x:v>https://hydropeptide.com/products/collagen-reactivate-am</x:v>
      </x:c>
    </x:row>
    <x:row r="46" ht="39" customHeight="1">
      <x:c r="A46" s="3" t="str">
        <x:v>B034</x:v>
      </x:c>
      <x:c r="B46" s="3" t="str">
        <x:v>HydroPeptide</x:v>
      </x:c>
      <x:c r="C46" s="3" t="str">
        <x:v>moisturizer</x:v>
      </x:c>
      <x:c r="D46" s="3" t="str">
        <x:v>Conventional names</x:v>
      </x:c>
      <x:c r="E46" s="3" t="str">
        <x:v>Present</x:v>
      </x:c>
      <x:c r="F46" s="3" t="str">
        <x:v>Carnosine; Palmitoyl Dipeptide5 Diaminobutyroyl Hydroxythreonine; Palmitoyl Tripeptide-5</x:v>
      </x:c>
      <x:c r="G46" s="3"/>
      <x:c r="H46" s="3" t="str">
        <x:v>None found</x:v>
      </x:c>
      <x:c r="I46" s="3" t="str">
        <x:v>none found</x:v>
      </x:c>
      <x:c r="J46" s="3" t="str">
        <x:v>No eligible numerical peptide-amount claim found in assessed product page; trade names and peptide counts excluded.</x:v>
      </x:c>
      <x:c r="K46" s="3" t="str">
        <x:v>View Full Ingredients List; product declaration inspected, named peptide entries: Carnosine; Palmitoyl Dipeptide5 Diaminobutyroyl Hydroxythreonine; Palmitoyl Tripeptide-5</x:v>
      </x:c>
      <x:c r="L46" s="3" t="str">
        <x:v>Unassessable</x:v>
      </x:c>
      <x:c r="M46" s="3" t="str">
        <x:v>Page disclosure snapshot; not measured composition. Some directions/size information is image-based. Images not exhaustively OCR assessed for amount claims.</x:v>
      </x:c>
      <x:c r="N46" s="3" t="str">
        <x:v>Second source check completed</x:v>
      </x:c>
      <x:c r="O46" s="3"/>
      <x:c r="P46" s="3" t="str">
        <x:v>https://hydropeptide.com/products/collagen-reactivate-pm</x:v>
      </x:c>
      <x:c r="Q46" s="3" t="str">
        <x:v>https://hydropeptide.com/products/collagen-reactivate-pm</x:v>
      </x:c>
    </x:row>
    <x:row r="47" ht="39" customHeight="1">
      <x:c r="A47" s="3" t="str">
        <x:v>B033</x:v>
      </x:c>
      <x:c r="B47" s="3" t="str">
        <x:v>HydroPeptide</x:v>
      </x:c>
      <x:c r="C47" s="3" t="str">
        <x:v>moisturizer</x:v>
      </x:c>
      <x:c r="D47" s="3" t="str">
        <x:v>Conventional names</x:v>
      </x:c>
      <x:c r="E47" s="3" t="str">
        <x:v>Present</x:v>
      </x:c>
      <x:c r="F47" s="3" t="str">
        <x:v>Acetyl sh-Heptapeptide-1</x:v>
      </x:c>
      <x:c r="G47" s="3"/>
      <x:c r="H47" s="3" t="str">
        <x:v>None found</x:v>
      </x:c>
      <x:c r="I47" s="3" t="str">
        <x:v>none found</x:v>
      </x:c>
      <x:c r="J47" s="3" t="str">
        <x:v>No eligible numerical peptide-amount claim found in assessed product page; trade names and peptide counts excluded.</x:v>
      </x:c>
      <x:c r="K47" s="3" t="str">
        <x:v>View Full Ingredients List; product declaration inspected, named peptide entries: Acetyl sh-Heptapeptide-1</x:v>
      </x:c>
      <x:c r="L47" s="3" t="str">
        <x:v>Present</x:v>
      </x:c>
      <x:c r="M47" s="3" t="str">
        <x:v>Page disclosure snapshot; not measured composition. Some directions/size information is image-based. Images not exhaustively OCR assessed for amount claims.</x:v>
      </x:c>
      <x:c r="N47" s="3" t="str">
        <x:v>Second source check completed</x:v>
      </x:c>
      <x:c r="O47" s="3"/>
      <x:c r="P47" s="3" t="str">
        <x:v>https://hydropeptide.com/products/face-lift-anti-aging-moisturizer</x:v>
      </x:c>
      <x:c r="Q47" s="3" t="str">
        <x:v>https://hydropeptide.com/products/face-lift-anti-aging-moisturizer</x:v>
      </x:c>
    </x:row>
    <x:row r="48" ht="52" customHeight="1">
      <x:c r="A48" s="3" t="str">
        <x:v>B032</x:v>
      </x:c>
      <x:c r="B48" s="3" t="str">
        <x:v>HydroPeptide</x:v>
      </x:c>
      <x:c r="C48" s="3" t="str">
        <x:v>moisturizer</x:v>
      </x:c>
      <x:c r="D48" s="3" t="str">
        <x:v>Conventional names</x:v>
      </x:c>
      <x:c r="E48" s="3" t="str">
        <x:v>Present</x:v>
      </x:c>
      <x:c r="F48" s="3" t="str">
        <x:v>Dipeptide Diaminobutyroyl Benzylamide Diacetate; Acetyl Dipeptide-1 Cetyl Ester; Myristoyl Tripeptide-31; Hexapeptide-10</x:v>
      </x:c>
      <x:c r="G48" s="3"/>
      <x:c r="H48" s="3" t="str">
        <x:v>None found</x:v>
      </x:c>
      <x:c r="I48" s="3" t="str">
        <x:v>none found</x:v>
      </x:c>
      <x:c r="J48" s="3" t="str">
        <x:v>No eligible numerical peptide-amount claim found in assessed product page; trade names and peptide counts excluded.</x:v>
      </x:c>
      <x:c r="K48" s="3" t="str">
        <x:v>View Full Ingredients List; product declaration inspected, named peptide entries: Dipeptide Diaminobutyroyl Benzylamide Diacetate; Acetyl Dipeptide-1 Cetyl Ester; Myristoyl Tripeptide-31; Hexapeptide-10</x:v>
      </x:c>
      <x:c r="L48" s="3" t="str">
        <x:v>Present</x:v>
      </x:c>
      <x:c r="M48" s="3" t="str">
        <x:v>Page disclosure snapshot; not measured composition. Some directions/size information is image-based. Images not exhaustively OCR assessed for amount claims.</x:v>
      </x:c>
      <x:c r="N48" s="3" t="str">
        <x:v>Second source check completed</x:v>
      </x:c>
      <x:c r="O48" s="3"/>
      <x:c r="P48" s="3" t="str">
        <x:v>https://hydropeptide.com/products/power-lift-face-moisturizer</x:v>
      </x:c>
      <x:c r="Q48" s="3" t="str">
        <x:v>https://hydropeptide.com/products/power-lift-face-moisturizer</x:v>
      </x:c>
    </x:row>
    <x:row r="49" ht="52" customHeight="1">
      <x:c r="A49" s="3" t="str">
        <x:v>C028</x:v>
      </x:c>
      <x:c r="B49" s="3" t="str">
        <x:v>Jumiso</x:v>
      </x:c>
      <x:c r="C49" s="3" t="str">
        <x:v>moisturizer</x:v>
      </x:c>
      <x:c r="D49" s="3" t="str">
        <x:v>Conventional names</x:v>
      </x:c>
      <x:c r="E49" s="3" t="str">
        <x:v>Present</x:v>
      </x:c>
      <x:c r="F49" s="3" t="str">
        <x:v>Copper Tripeptide-1; Palmitoyl Pentapeptide-4; Acetyl Hexapeptide-8; Palmitoyl Tripeptide-1; Palmitoyl Tetrapeptide-7</x:v>
      </x:c>
      <x:c r="G49" s="3"/>
      <x:c r="H49" s="3" t="str">
        <x:v>None found</x:v>
      </x:c>
      <x:c r="I49" s="3" t="str">
        <x:v>None found on assessed page</x:v>
      </x:c>
      <x:c r="J49" s="3" t="str">
        <x:v>All8official gallery images independently inspected.88%appliesSnailSecretionFiltrate;5peptidecomplex iscount;clinicalpercentagesexcluded. No numerical peptide amount found.</x:v>
      </x:c>
      <x:c r="K49" s="3" t="str">
        <x:v>Original official gallery img7 visibly headed FULL INGREDIENTS LIST; legible complete declaration contains5namedpeptides. Image counts as public declaration.</x:v>
      </x:c>
      <x:c r="L49" s="3" t="str">
        <x:v>Not found</x:v>
      </x:c>
      <x:c r="M49" s="3" t="str">
        <x:v>Full ingredient disclosure is in a legible gallery image rather than textual accordion. Quantities and composition are advertised, not laboratory verified.</x:v>
      </x:c>
      <x:c r="N49" s="3" t="str">
        <x:v>Second source check completed</x:v>
      </x:c>
      <x:c r="O49" s="3"/>
      <x:c r="P49" s="3" t="str">
        <x:v>https://jumiso.us/collections/serum-cream/products/snail-mucin-88-peptide-cream-100ml</x:v>
      </x:c>
      <x:c r="Q49" s="3" t="str">
        <x:v>https://jumiso.us/collections/serum-cream/products/snail-mucin-88-peptide-cream-100ml</x:v>
      </x:c>
    </x:row>
    <x:row r="50" ht="39" customHeight="1">
      <x:c r="A50" s="3" t="str">
        <x:v>B023</x:v>
      </x:c>
      <x:c r="B50" s="3" t="str">
        <x:v>Kate Somerville</x:v>
      </x:c>
      <x:c r="C50" s="3" t="str">
        <x:v>moisturizer</x:v>
      </x:c>
      <x:c r="D50" s="3" t="str">
        <x:v>Conventional names</x:v>
      </x:c>
      <x:c r="E50" s="3" t="str">
        <x:v>Present</x:v>
      </x:c>
      <x:c r="F50" s="3" t="str">
        <x:v>Palmitoyl Hexapeptide-12</x:v>
      </x:c>
      <x:c r="G50" s="3"/>
      <x:c r="H50" s="3" t="str">
        <x:v>None found</x:v>
      </x:c>
      <x:c r="I50" s="3" t="str">
        <x:v>none found</x:v>
      </x:c>
      <x:c r="J50" s="3" t="str">
        <x:v>Peptide-Infused Ceramide Complex; no eligible numerical peptide amount.</x:v>
      </x:c>
      <x:c r="K50" s="3" t="str">
        <x:v>Full Ingredients List: complete product declaration inspected; Palmitoyl Hexapeptide-12</x:v>
      </x:c>
      <x:c r="L50" s="3" t="str">
        <x:v>Present</x:v>
      </x:c>
      <x:c r="M50" s="3" t="str">
        <x:v>Snapshot of page disclosure, not measured composition. Image-only amount claims not exhaustively assessed.</x:v>
      </x:c>
      <x:c r="N50" s="3" t="str">
        <x:v>Second source check completed</x:v>
      </x:c>
      <x:c r="O50" s="3"/>
      <x:c r="P50" s="3" t="str">
        <x:v>https://www.katesomerville.com/products/kateceuticals-total-repair-cream-3</x:v>
      </x:c>
      <x:c r="Q50" s="3" t="str">
        <x:v>https://www.katesomerville.com/products/kateceuticals-total-repair-cream-3</x:v>
      </x:c>
    </x:row>
    <x:row r="51" ht="52" customHeight="1">
      <x:c r="A51" s="3" t="str">
        <x:v>C018</x:v>
      </x:c>
      <x:c r="B51" s="3" t="str">
        <x:v>Laneige</x:v>
      </x:c>
      <x:c r="C51" s="3" t="str">
        <x:v>moisturizer</x:v>
      </x:c>
      <x:c r="D51" s="3" t="str">
        <x:v>Conventional names</x:v>
      </x:c>
      <x:c r="E51" s="3" t="str">
        <x:v>Present</x:v>
      </x:c>
      <x:c r="F51" s="3" t="str">
        <x:v>Acetyl Tetrapeptide-2</x:v>
      </x:c>
      <x:c r="G51" s="3"/>
      <x:c r="H51" s="3" t="str">
        <x:v>None found</x:v>
      </x:c>
      <x:c r="I51" s="3" t="str">
        <x:v>None found on assessed page</x:v>
      </x:c>
      <x:c r="J51" s="3" t="str">
        <x:v>No quantitative peptide amount found in assessed page text; peptide counts and unrelated ingredient percentages excluded. Unknown active purity and percentage basis are not inferred.</x:v>
      </x:c>
      <x:c r="K51" s="3" t="str">
        <x:v>Product ingredient declaration located in page HTML; named peptide entries transcribed. Public page, not tested composition.</x:v>
      </x:c>
      <x:c r="L51" s="3" t="str">
        <x:v>Present</x:v>
      </x:c>
      <x:c r="M51" s="3" t="str">
        <x:v>Overnight sleeping-mask subtype included as moisturizer: directions leave on all night and rinse next morning. Not a short-contact wash-off mask. Hidden notify-me template ignored where current variant available.</x:v>
      </x:c>
      <x:c r="N51" s="3" t="str">
        <x:v>Second source check completed</x:v>
      </x:c>
      <x:c r="O51" s="3"/>
      <x:c r="P51" s="3" t="str">
        <x:v>https://us.laneige.com/products/bouncy-firm-sleeping-mask</x:v>
      </x:c>
      <x:c r="Q51" s="3" t="str">
        <x:v>https://us.laneige.com/products/bouncy-firm-sleeping-mask</x:v>
      </x:c>
    </x:row>
    <x:row r="52" ht="52" customHeight="1">
      <x:c r="A52" s="3" t="str">
        <x:v>C026</x:v>
      </x:c>
      <x:c r="B52" s="3" t="str">
        <x:v>Laneige</x:v>
      </x:c>
      <x:c r="C52" s="3" t="str">
        <x:v>moisturizer</x:v>
      </x:c>
      <x:c r="D52" s="3" t="str">
        <x:v>Conventional names</x:v>
      </x:c>
      <x:c r="E52" s="3" t="str">
        <x:v>Present</x:v>
      </x:c>
      <x:c r="F52" s="3" t="str">
        <x:v>GLYCINE MAX (SOYBEAN) POLYPEPTIDE</x:v>
      </x:c>
      <x:c r="G52" s="3"/>
      <x:c r="H52" s="3" t="str">
        <x:v>None found</x:v>
      </x:c>
      <x:c r="I52" s="3" t="str">
        <x:v>None found on assessed page</x:v>
      </x:c>
      <x:c r="J52" s="3" t="str">
        <x:v>No quantitative peptide amount found in assessed page text; peptide counts and unrelated ingredient percentages excluded. Unknown active purity and percentage basis are not inferred.</x:v>
      </x:c>
      <x:c r="K52" s="3" t="str">
        <x:v>Ingredients declaration lists GLYCINE MAX (SOYBEAN) POLYPEPTIDE; named peptide entry establishes eligibility despite plant protein marketing.</x:v>
      </x:c>
      <x:c r="L52" s="3" t="str">
        <x:v>Present</x:v>
      </x:c>
      <x:c r="M52" s="3" t="str">
        <x:v>Named plant polypeptide counted as identity entry, not evidence of defined peptide sequence, potency or efficacy.</x:v>
      </x:c>
      <x:c r="N52" s="3" t="str">
        <x:v>Second source check completed</x:v>
      </x:c>
      <x:c r="O52" s="3"/>
      <x:c r="P52" s="3" t="str">
        <x:v>https://us.laneige.com/products/perfect-renew-3x-cream-advanced</x:v>
      </x:c>
      <x:c r="Q52" s="3" t="str">
        <x:v>https://us.laneige.com/products/perfect-renew-3x-cream-advanced</x:v>
      </x:c>
    </x:row>
    <x:row r="53" ht="91" customHeight="1">
      <x:c r="A53" s="3" t="str">
        <x:v>B040</x:v>
      </x:c>
      <x:c r="B53" s="3" t="str">
        <x:v>Le Mieux</x:v>
      </x:c>
      <x:c r="C53" s="3" t="str">
        <x:v>moisturizer</x:v>
      </x:c>
      <x:c r="D53" s="3" t="str">
        <x:v>Conventional names</x:v>
      </x:c>
      <x:c r="E53" s="3" t="str">
        <x:v>Present</x:v>
      </x:c>
      <x:c r="F53" s="3" t="str">
        <x:v>Acetyl Hexapeptide-8; Palmitoyl Pentapeptide-4; Palmitoyl Tripeptide-5; Palmitoyl Tripeptide-1; Palmitoyl Tetrapeptide-7</x:v>
      </x:c>
      <x:c r="G53" s="3"/>
      <x:c r="H53" s="3" t="str">
        <x:v>None found</x:v>
      </x:c>
      <x:c r="I53" s="3" t="str">
        <x:v>none found</x:v>
      </x:c>
      <x:c r="J53" s="3" t="str">
        <x:v>No eligible numerical peptide-amount claim found in assessed product page; trade names and peptide counts excluded.</x:v>
      </x:c>
      <x:c r="K53" s="3" t="str">
        <x:v>Full Ingredient List; product declaration inspected, named peptide entries: Acetyl Hexapeptide-8; Palmitoyl Pentapeptide-4; Palmitoyl Tripeptide-5; Palmitoyl Tripeptide-1; Palmitoyl Tetrapeptide-7</x:v>
      </x:c>
      <x:c r="L53" s="3" t="str">
        <x:v>Present</x:v>
      </x:c>
      <x:c r="M53" s="3" t="str">
        <x:v>Page disclosure snapshot; not measured composition. Images not exhaustively OCR assessed for amount claims. Printed metric mL conflicts with NetWt prefix; metric unit transcribed exactly, not inferred.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53" s="3" t="str">
        <x:v>Second source check completed</x:v>
      </x:c>
      <x:c r="O53" s="3"/>
      <x:c r="P53" s="3" t="str">
        <x:v>https://lemieuxskincare.com/products/essence-moisturizer</x:v>
      </x:c>
      <x:c r="Q53" s="3" t="str">
        <x:v>https://lemieuxskincare.com/products/essence-moisturizer</x:v>
      </x:c>
    </x:row>
    <x:row r="54" ht="52" customHeight="1">
      <x:c r="A54" s="3" t="str">
        <x:v>A008</x:v>
      </x:c>
      <x:c r="B54" s="3" t="str">
        <x:v>Mad Hippie</x:v>
      </x:c>
      <x:c r="C54" s="3" t="str">
        <x:v>moisturizer</x:v>
      </x:c>
      <x:c r="D54" s="3" t="str">
        <x:v>Conventional names</x:v>
      </x:c>
      <x:c r="E54" s="3" t="str">
        <x:v>Present</x:v>
      </x:c>
      <x:c r="F54" s="3" t="str">
        <x:v>Palmitoyl Tripeptide-38; Palmitoyl Dipeptide-5 Diaminobutyroyl-Hydroxythreonine; Palmitoyl Dipeptide-6 Diaminohydroxybutyrate</x:v>
      </x:c>
      <x:c r="G54" s="3"/>
      <x:c r="H54" s="3" t="str">
        <x:v>None found</x:v>
      </x:c>
      <x:c r="I54" s="3" t="str">
        <x:v>None found on assessed product page</x:v>
      </x:c>
      <x:c r="J54" s="3" t="str">
        <x:v>No numerical peptide amount found on assessed product page; peptide counts, other ingredient percentages, clinical results and promotional discounts excluded.</x:v>
      </x:c>
      <x:c r="K54" s="3" t="str">
        <x:v>Product ingredient declaration found in public page HTML; named peptide entries extracted separately. Trade material/shorthand naming is present; review nomenclature separately.</x:v>
      </x:c>
      <x:c r="L54" s="3" t="str">
        <x:v>Present</x:v>
      </x:c>
      <x:c r="M54" s="3" t="str">
        <x:v>Observed public page and matching official public product feed; prices/formulas may change. No purchase, efficacy or measured concentration verification.</x:v>
      </x:c>
      <x:c r="N54" s="3" t="str">
        <x:v>Second source check completed</x:v>
      </x:c>
      <x:c r="O54" s="3"/>
      <x:c r="P54" s="3" t="str">
        <x:v>https://madhippie.com/products/face-cream</x:v>
      </x:c>
      <x:c r="Q54" s="3" t="str">
        <x:v>https://madhippie.com/products/face-cream</x:v>
      </x:c>
    </x:row>
    <x:row r="55" ht="52" customHeight="1">
      <x:c r="A55" s="3" t="str">
        <x:v>C006</x:v>
      </x:c>
      <x:c r="B55" s="3" t="str">
        <x:v>Medicube</x:v>
      </x:c>
      <x:c r="C55" s="3" t="str">
        <x:v>moisturizer</x:v>
      </x:c>
      <x:c r="D55" s="3" t="str">
        <x:v>Unassessable</x:v>
      </x:c>
      <x:c r="E55" s="3" t="str">
        <x:v>Unassessable</x:v>
      </x:c>
      <x:c r="F55" s="3"/>
      <x:c r="G55" s="3"/>
      <x:c r="H55" s="3" t="str">
        <x:v>None found</x:v>
      </x:c>
      <x:c r="I55" s="3" t="str">
        <x:v>None found on assessed page</x:v>
      </x:c>
      <x:c r="J55" s="3" t="str">
        <x:v>No quantitative peptide amount found in assessed page text; peptide counts and unrelated ingredient percentages excluded. Unknown active purity and percentage basis are not inferred.</x:v>
      </x:c>
      <x:c r="K55" s="3" t="str">
        <x:v>Product page contains an unlabeled full ingredient declaration and both Salmon/Rose variants. Cannot map the declaration confidently to selected Salmon formula; selected-formulation ingredient details unassessable.</x:v>
      </x:c>
      <x:c r="L55" s="3" t="str">
        <x:v>Present</x:v>
      </x:c>
      <x:c r="M55" s="3" t="str">
        <x:v>Stale page wording EXP:2026.08 coexists with current InStock offer; not a claim actual physical stock expired. An unlabeled page-level list exists, but Salmon/Rose mapping remains uncertain. No absence/compliance inference.</x:v>
      </x:c>
      <x:c r="N55" s="3" t="str">
        <x:v>Second source check completed</x:v>
      </x:c>
      <x:c r="O55" s="3"/>
      <x:c r="P55" s="3" t="str">
        <x:v>https://medicube.us/products/pdrn-pink-peptide-cream</x:v>
      </x:c>
      <x:c r="Q55" s="3" t="str">
        <x:v>https://medicube.us/products/pdrn-pink-peptide-cream</x:v>
      </x:c>
    </x:row>
    <x:row r="56" ht="52" customHeight="1">
      <x:c r="A56" s="3" t="str">
        <x:v>C042</x:v>
      </x:c>
      <x:c r="B56" s="3" t="str">
        <x:v>Medicube</x:v>
      </x:c>
      <x:c r="C56" s="3" t="str">
        <x:v>moisturizer</x:v>
      </x:c>
      <x:c r="D56" s="3" t="str">
        <x:v>Conventional names</x:v>
      </x:c>
      <x:c r="E56" s="3" t="str">
        <x:v>Present</x:v>
      </x:c>
      <x:c r="F56" s="3" t="str">
        <x:v>Palmitoyl Tripeptide-5</x:v>
      </x:c>
      <x:c r="G56" s="3"/>
      <x:c r="H56" s="3" t="str">
        <x:v>None found</x:v>
      </x:c>
      <x:c r="I56" s="3" t="str">
        <x:v>None found on assessed page</x:v>
      </x:c>
      <x:c r="J56" s="3" t="str">
        <x:v>No quantitative peptide amount found in assessed page text; peptide counts and unrelated ingredient percentages excluded. Unknown active purity and percentage basis are not inferred.</x:v>
      </x:c>
      <x:c r="K56" s="3" t="str">
        <x:v>Full declaration lists Palmitoyl Tripeptide-5; non-peptide pore-improvement statistics are not concentration claims.</x:v>
      </x:c>
      <x:c r="L56" s="3" t="str">
        <x:v>Present</x:v>
      </x:c>
      <x:c r="M56" s="3" t="str">
        <x:v>Advertised public-page information only. Formula/price may change; no purity, efficacy or regulatory inference.</x:v>
      </x:c>
      <x:c r="N56" s="3" t="str">
        <x:v>Second source check completed</x:v>
      </x:c>
      <x:c r="O56" s="3"/>
      <x:c r="P56" s="3" t="str">
        <x:v>https://medicube.us/products/zero-pore-one-day-cream</x:v>
      </x:c>
      <x:c r="Q56" s="3" t="str">
        <x:v>https://medicube.us/products/zero-pore-one-day-cream</x:v>
      </x:c>
    </x:row>
    <x:row r="57" ht="39" customHeight="1">
      <x:c r="A57" s="3" t="str">
        <x:v>B051</x:v>
      </x:c>
      <x:c r="B57" s="3" t="str">
        <x:v>MERIT</x:v>
      </x:c>
      <x:c r="C57" s="3" t="str">
        <x:v>moisturizer</x:v>
      </x:c>
      <x:c r="D57" s="3" t="str">
        <x:v>Unassessable</x:v>
      </x:c>
      <x:c r="E57" s="3" t="str">
        <x:v>Unassessable</x:v>
      </x:c>
      <x:c r="F57" s="3"/>
      <x:c r="G57" s="3"/>
      <x:c r="H57" s="3" t="str">
        <x:v>None found</x:v>
      </x:c>
      <x:c r="I57" s="3" t="str">
        <x:v>none found</x:v>
      </x:c>
      <x:c r="J57" s="3" t="str">
        <x:v>No eligible numerical peptide amount found in assessed product page text. Counts, names/numbers, nonpeptide percentages and clinical outcomes excluded.</x:v>
      </x:c>
      <x:c r="K57" s="3" t="str">
        <x:v>Great Skin Complex with peptides, spermidine, and barrier polysaccharides; Full Ingredients button did not open on repeated normal attempts. Named INCI entries: not recovered</x:v>
      </x:c>
      <x:c r="L57" s="3" t="str">
        <x:v>Present</x:v>
      </x:c>
      <x:c r="M57" s="3" t="str">
        <x:v>Current public disclosure snapshot, not measured composition. Full-list access unresolved; this is not evidence that brand omits a declaration.</x:v>
      </x:c>
      <x:c r="N57" s="3" t="str">
        <x:v>Second source check completed</x:v>
      </x:c>
      <x:c r="O57" s="3"/>
      <x:c r="P57" s="3" t="str">
        <x:v>https://www.meritbeauty.com/products/great-skin-moisturizer</x:v>
      </x:c>
      <x:c r="Q57" s="3" t="str">
        <x:v>https://www.meritbeauty.com/products/great-skin-moisturizer</x:v>
      </x:c>
    </x:row>
    <x:row r="58" ht="52" customHeight="1">
      <x:c r="A58" s="3" t="str">
        <x:v>C032</x:v>
      </x:c>
      <x:c r="B58" s="3" t="str">
        <x:v>Mizon</x:v>
      </x:c>
      <x:c r="C58" s="3" t="str">
        <x:v>moisturizer</x:v>
      </x:c>
      <x:c r="D58" s="3" t="str">
        <x:v>Conventional names</x:v>
      </x:c>
      <x:c r="E58" s="3" t="str">
        <x:v>Present</x:v>
      </x:c>
      <x:c r="F58" s="3" t="str">
        <x:v>Palmitoyl Tripeptide-5; Copper Tripeptide-1</x:v>
      </x:c>
      <x:c r="G58" s="3"/>
      <x:c r="H58" s="3" t="str">
        <x:v>None found</x:v>
      </x:c>
      <x:c r="I58" s="3" t="str">
        <x:v>None found on assessed page</x:v>
      </x:c>
      <x:c r="J58" s="3" t="str">
        <x:v>No quantitative peptide amount found in assessed page text; peptide counts and unrelated ingredient percentages excluded. Unknown active purity and percentage basis are not inferred.</x:v>
      </x:c>
      <x:c r="K58" s="3" t="str">
        <x:v>Full Ingredients declaration present. Copper Tripeptide-1 and following strawberry extract lack a separator in text; peptide name bounded manually, not combined ingredient.</x:v>
      </x:c>
      <x:c r="L58" s="3" t="str">
        <x:v>Present</x:v>
      </x:c>
      <x:c r="M58" s="3" t="str">
        <x:v>35mLoption sold as standard size, not marked mini/travel. Hero75mLimage not used for price-size match.</x:v>
      </x:c>
      <x:c r="N58" s="3" t="str">
        <x:v>Second source check completed</x:v>
      </x:c>
      <x:c r="O58" s="3"/>
      <x:c r="P58" s="3" t="str">
        <x:v>https://mizon.pfdbrand.com/all-in-one-snail-repair-cream.html</x:v>
      </x:c>
      <x:c r="Q58" s="3" t="str">
        <x:v>https://mizon.pfdbrand.com/all-in-one-snail-repair-cream.html</x:v>
      </x:c>
    </x:row>
    <x:row r="59" ht="52" customHeight="1">
      <x:c r="A59" s="3" t="str">
        <x:v>C033</x:v>
      </x:c>
      <x:c r="B59" s="3" t="str">
        <x:v>Mizon</x:v>
      </x:c>
      <x:c r="C59" s="3" t="str">
        <x:v>moisturizer</x:v>
      </x:c>
      <x:c r="D59" s="3" t="str">
        <x:v>Conventional names</x:v>
      </x:c>
      <x:c r="E59" s="3" t="str">
        <x:v>Present</x:v>
      </x:c>
      <x:c r="F59" s="3" t="str">
        <x:v>Copper Tripeptide-1; Acetyl Hexapeptide-8; Oligopeptide-29; Oligopeptide-32; Palmitoyl Pentapeptide-4; sh-Polypeptide-1; sh-Oligopeptide-2; sh-Polypeptide-22</x:v>
      </x:c>
      <x:c r="G59" s="3"/>
      <x:c r="H59" s="3" t="str">
        <x:v>None found</x:v>
      </x:c>
      <x:c r="I59" s="3" t="str">
        <x:v>None found on assessed page</x:v>
      </x:c>
      <x:c r="J59" s="3" t="str">
        <x:v>No quantitative peptide amount found in assessed page text; peptide counts and unrelated ingredient percentages excluded. Unknown active purity and percentage basis are not inferred.</x:v>
      </x:c>
      <x:c r="K59" s="3" t="str">
        <x:v>Product ingredient declaration located in page HTML; named peptide entries transcribed. Public page, not tested composition.</x:v>
      </x:c>
      <x:c r="L59" s="3" t="str">
        <x:v>Present</x:v>
      </x:c>
      <x:c r="M59" s="3" t="str">
        <x:v>35mLoption sold as standard size, not marked mini/travel. Hero75mLimage not used for price-size match.</x:v>
      </x:c>
      <x:c r="N59" s="3" t="str">
        <x:v>Second source check completed</x:v>
      </x:c>
      <x:c r="O59" s="3"/>
      <x:c r="P59" s="3" t="str">
        <x:v>https://mizon.pfdbrand.com/black-snail-all-in-one-cream.html</x:v>
      </x:c>
      <x:c r="Q59" s="3" t="str">
        <x:v>https://mizon.pfdbrand.com/black-snail-all-in-one-cream.html</x:v>
      </x:c>
    </x:row>
    <x:row r="60" ht="52" customHeight="1">
      <x:c r="A60" s="3" t="str">
        <x:v>C034</x:v>
      </x:c>
      <x:c r="B60" s="3" t="str">
        <x:v>Mizon</x:v>
      </x:c>
      <x:c r="C60" s="3" t="str">
        <x:v>moisturizer</x:v>
      </x:c>
      <x:c r="D60" s="3" t="str">
        <x:v>Conventional names</x:v>
      </x:c>
      <x:c r="E60" s="3" t="str">
        <x:v>Present</x:v>
      </x:c>
      <x:c r="F60" s="3" t="str">
        <x:v>Copper Tripeptide-1</x:v>
      </x:c>
      <x:c r="G60" s="3"/>
      <x:c r="H60" s="3" t="str">
        <x:v>None found</x:v>
      </x:c>
      <x:c r="I60" s="3" t="str">
        <x:v>None found on assessed page</x:v>
      </x:c>
      <x:c r="J60" s="3" t="str">
        <x:v>No quantitative peptide amount found in assessed page text; peptide counts and unrelated ingredient percentages excluded. Unknown active purity and percentage basis are not inferred.</x:v>
      </x:c>
      <x:c r="K60" s="3" t="str">
        <x:v>Product ingredient declaration located in page HTML; named peptide entries transcribed. Public page, not tested composition.</x:v>
      </x:c>
      <x:c r="L60" s="3" t="str">
        <x:v>Present</x:v>
      </x:c>
      <x:c r="M60" s="3" t="str">
        <x:v>35mLoption sold as standard size, not marked mini/travel. Hero75mLimage not used for price-size match.</x:v>
      </x:c>
      <x:c r="N60" s="3" t="str">
        <x:v>Second source check completed</x:v>
      </x:c>
      <x:c r="O60" s="3"/>
      <x:c r="P60" s="3" t="str">
        <x:v>https://mizon.pfdbrand.com/collagen-power-lifting-cream.html</x:v>
      </x:c>
      <x:c r="Q60" s="3" t="str">
        <x:v>https://mizon.pfdbrand.com/collagen-power-lifting-cream.html</x:v>
      </x:c>
    </x:row>
    <x:row r="61" ht="52" customHeight="1">
      <x:c r="A61" s="3" t="str">
        <x:v>C003</x:v>
      </x:c>
      <x:c r="B61" s="3" t="str">
        <x:v>Mizon</x:v>
      </x:c>
      <x:c r="C61" s="3" t="str">
        <x:v>moisturizer</x:v>
      </x:c>
      <x:c r="D61" s="3" t="str">
        <x:v>Conventional names</x:v>
      </x:c>
      <x:c r="E61" s="3" t="str">
        <x:v>Present</x:v>
      </x:c>
      <x:c r="F61" s="3" t="str">
        <x:v>Copper Tripeptide-1</x:v>
      </x:c>
      <x:c r="G61" s="3"/>
      <x:c r="H61" s="3" t="str">
        <x:v>None found</x:v>
      </x:c>
      <x:c r="I61" s="3" t="str">
        <x:v>None found on assessed page</x:v>
      </x:c>
      <x:c r="J61" s="3" t="str">
        <x:v>No quantitative peptide amount found in assessed page text; peptide counts and unrelated ingredient percentages excluded. Unknown active purity and percentage basis are not inferred.</x:v>
      </x:c>
      <x:c r="K61" s="3" t="str">
        <x:v>Product ingredient declaration located in page HTML; named peptide entries transcribed. Public page, not tested composition.</x:v>
      </x:c>
      <x:c r="L61" s="3" t="str">
        <x:v>Present</x:v>
      </x:c>
      <x:c r="M61" s="3" t="str">
        <x:v>Advertised public-page information only. Formula/price may change; no purity, efficacy or regulatory inference.</x:v>
      </x:c>
      <x:c r="N61" s="3" t="str">
        <x:v>Second source check completed</x:v>
      </x:c>
      <x:c r="O61" s="3"/>
      <x:c r="P61" s="3" t="str">
        <x:v>https://mizon.pfdbrand.com/peptide-ampoule-cream.html</x:v>
      </x:c>
      <x:c r="Q61" s="3" t="str">
        <x:v>https://mizon.pfdbrand.com/peptide-ampoule-cream.html</x:v>
      </x:c>
    </x:row>
    <x:row r="62" ht="65" customHeight="1">
      <x:c r="A62" s="3" t="str">
        <x:v>C035</x:v>
      </x:c>
      <x:c r="B62" s="3" t="str">
        <x:v>Mizon</x:v>
      </x:c>
      <x:c r="C62" s="3" t="str">
        <x:v>moisturizer</x:v>
      </x:c>
      <x:c r="D62" s="3" t="str">
        <x:v>Conventional names</x:v>
      </x:c>
      <x:c r="E62" s="3" t="str">
        <x:v>Present</x:v>
      </x:c>
      <x:c r="F62" s="3" t="str">
        <x:v>Copper Tripeptide-1; Acetyl Hexapeptide-8; Palmitoyl Pentapeptide-4; Palmitoyl Tripeptide-1; Palmitoyl Tetrapeptide-7; Tripeptide-1; Tripeptide-2; Tripeptide-3; Acetyl Octapeptide-3</x:v>
      </x:c>
      <x:c r="G62" s="3"/>
      <x:c r="H62" s="3" t="str">
        <x:v>None found</x:v>
      </x:c>
      <x:c r="I62" s="3" t="str">
        <x:v>None found on assessed page</x:v>
      </x:c>
      <x:c r="J62" s="3" t="str">
        <x:v>No quantitative peptide amount found in assessed page text; peptide counts and unrelated ingredient percentages excluded. Unknown active purity and percentage basis are not inferred.</x:v>
      </x:c>
      <x:c r="K62" s="3" t="str">
        <x:v>Product ingredient declaration located in page HTML; named peptide entries transcribed. Public page, not tested composition.</x:v>
      </x:c>
      <x:c r="L62" s="3" t="str">
        <x:v>Present</x:v>
      </x:c>
      <x:c r="M62" s="3" t="str">
        <x:v>Advertised public-page information only. Formula/price may change; no purity, efficacy or regulatory inference.</x:v>
      </x:c>
      <x:c r="N62" s="3" t="str">
        <x:v>Second source check completed</x:v>
      </x:c>
      <x:c r="O62" s="3"/>
      <x:c r="P62" s="3" t="str">
        <x:v>https://mizon.pfdbrand.com/snail-recovery-gel-cream.html</x:v>
      </x:c>
      <x:c r="Q62" s="3" t="str">
        <x:v>https://mizon.pfdbrand.com/snail-recovery-gel-cream.html</x:v>
      </x:c>
    </x:row>
    <x:row r="63" ht="39" customHeight="1">
      <x:c r="A63" s="3" t="str">
        <x:v>A001</x:v>
      </x:c>
      <x:c r="B63" s="3" t="str">
        <x:v>Naturium</x:v>
      </x:c>
      <x:c r="C63" s="3" t="str">
        <x:v>moisturizer</x:v>
      </x:c>
      <x:c r="D63" s="3" t="str">
        <x:v>Conventional names</x:v>
      </x:c>
      <x:c r="E63" s="3" t="str">
        <x:v>Present</x:v>
      </x:c>
      <x:c r="F63" s="3" t="str">
        <x:v>Palmitoyl Pentapeptide-4; Copper Tripeptide-1</x:v>
      </x:c>
      <x:c r="G63" s="3"/>
      <x:c r="H63" s="3" t="str">
        <x:v>None found</x:v>
      </x:c>
      <x:c r="I63" s="3" t="str">
        <x:v>None found on assessed product page</x:v>
      </x:c>
      <x:c r="J63" s="3" t="str">
        <x:v>No numerical peptide amount found on assessed product page; peptide counts, other ingredient percentages, clinical results and promotional discounts excluded.</x:v>
      </x:c>
      <x:c r="K63" s="3" t="str">
        <x:v>Product ingredient declaration found in public page HTML; named peptide entries extracted separately.</x:v>
      </x:c>
      <x:c r="L63" s="3" t="str">
        <x:v>Present</x:v>
      </x:c>
      <x:c r="M63" s="3" t="str">
        <x:v>Observed public page and matching official public product feed; prices/formulas may change. No purchase, efficacy or measured concentration verification.</x:v>
      </x:c>
      <x:c r="N63" s="3" t="str">
        <x:v>Second source check completed</x:v>
      </x:c>
      <x:c r="O63" s="3"/>
      <x:c r="P63" s="3" t="str">
        <x:v>https://naturium.com/products/multi-peptide-rich-cream</x:v>
      </x:c>
      <x:c r="Q63" s="3" t="str">
        <x:v>https://naturium.com/products/multi-peptide-rich-cream</x:v>
      </x:c>
    </x:row>
    <x:row r="64" ht="65" customHeight="1">
      <x:c r="A64" s="3" t="str">
        <x:v>A021</x:v>
      </x:c>
      <x:c r="B64" s="3" t="str">
        <x:v>Pacifica</x:v>
      </x:c>
      <x:c r="C64" s="3" t="str">
        <x:v>moisturizer</x:v>
      </x:c>
      <x:c r="D64" s="3" t="str">
        <x:v>Conventional names</x:v>
      </x:c>
      <x:c r="E64" s="3" t="str">
        <x:v>Present</x:v>
      </x:c>
      <x:c r="F64" s="3" t="str">
        <x:v>acetyl hexapeptide-3; palmitoyl tripeptide-3</x:v>
      </x:c>
      <x:c r="G64" s="3"/>
      <x:c r="H64" s="3" t="str">
        <x:v>None found</x:v>
      </x:c>
      <x:c r="I64" s="3" t="str">
        <x:v>None found on assessed product page</x:v>
      </x:c>
      <x:c r="J64" s="3" t="str">
        <x:v>No numerical peptide amount found on assessed product page; peptide counts, other ingredient percentages, clinical results and promotional discounts excluded.</x:v>
      </x:c>
      <x:c r="K64" s="3" t="str">
        <x:v>Product ingredient declaration found in public page HTML; named peptide entries extracted separately.</x:v>
      </x:c>
      <x:c r="L64" s="3" t="str">
        <x:v>Present</x:v>
      </x:c>
      <x:c r="M64" s="3" t="str">
        <x:v>Observed public page and matching official public product feed; prices/formulas may change. No purchase, efficacy or measured concentration verification. Only explicit fluid-ounce quantity located in assessed text; retain fluid unit and apply exact conversion only in analysis. Printed metric on package image remains for reviewer resolution if legible.</x:v>
      </x:c>
      <x:c r="N64" s="3" t="str">
        <x:v>Second source check completed</x:v>
      </x:c>
      <x:c r="O64" s="3"/>
      <x:c r="P64" s="3" t="str">
        <x:v>https://www.pacificabeauty.com/products/dreamy-youth-day-night-face-cream</x:v>
      </x:c>
      <x:c r="Q64" s="3" t="str">
        <x:v>https://www.pacificabeauty.com/products/dreamy-youth-day-night-face-cream</x:v>
      </x:c>
    </x:row>
    <x:row r="65" ht="39" customHeight="1">
      <x:c r="A65" s="3" t="str">
        <x:v>A018</x:v>
      </x:c>
      <x:c r="B65" s="3" t="str">
        <x:v>Pacifica</x:v>
      </x:c>
      <x:c r="C65" s="3" t="str">
        <x:v>moisturizer</x:v>
      </x:c>
      <x:c r="D65" s="3" t="str">
        <x:v>Conventional names</x:v>
      </x:c>
      <x:c r="E65" s="3" t="str">
        <x:v>Present</x:v>
      </x:c>
      <x:c r="F65" s="3" t="str">
        <x:v>sh-polypeptide-50; palmitoyl tripeptide-5; acetyl hexapeptide-8; caprooyl tetrapeptide-3</x:v>
      </x:c>
      <x:c r="G65" s="3"/>
      <x:c r="H65" s="3" t="str">
        <x:v>None found</x:v>
      </x:c>
      <x:c r="I65" s="3" t="str">
        <x:v>None found on assessed product page</x:v>
      </x:c>
      <x:c r="J65" s="3" t="str">
        <x:v>No numerical peptide amount found on assessed product page; peptide counts, other ingredient percentages, clinical results and promotional discounts excluded.</x:v>
      </x:c>
      <x:c r="K65" s="3" t="str">
        <x:v>Product ingredient declaration found in public page HTML; named peptide entries extracted separately.</x:v>
      </x:c>
      <x:c r="L65" s="3" t="str">
        <x:v>Present</x:v>
      </x:c>
      <x:c r="M65" s="3" t="str">
        <x:v>Observed public page and matching official public product feed; prices/formulas may change. No purchase, efficacy or measured concentration verification.</x:v>
      </x:c>
      <x:c r="N65" s="3" t="str">
        <x:v>Second source check completed</x:v>
      </x:c>
      <x:c r="O65" s="3"/>
      <x:c r="P65" s="3" t="str">
        <x:v>https://www.pacificabeauty.com/products/future-youth-super-cream</x:v>
      </x:c>
      <x:c r="Q65" s="3" t="str">
        <x:v>https://www.pacificabeauty.com/products/future-youth-super-cream</x:v>
      </x:c>
    </x:row>
    <x:row r="66" ht="39" customHeight="1">
      <x:c r="A66" s="3" t="str">
        <x:v>A016</x:v>
      </x:c>
      <x:c r="B66" s="3" t="str">
        <x:v>Pacifica</x:v>
      </x:c>
      <x:c r="C66" s="3" t="str">
        <x:v>moisturizer</x:v>
      </x:c>
      <x:c r="D66" s="3" t="str">
        <x:v>Conventional names</x:v>
      </x:c>
      <x:c r="E66" s="3" t="str">
        <x:v>Present</x:v>
      </x:c>
      <x:c r="F66" s="3" t="str">
        <x:v>palmitoyl hexapeptide-19</x:v>
      </x:c>
      <x:c r="G66" s="3"/>
      <x:c r="H66" s="3" t="str">
        <x:v>None found</x:v>
      </x:c>
      <x:c r="I66" s="3" t="str">
        <x:v>None found on assessed product page</x:v>
      </x:c>
      <x:c r="J66" s="3" t="str">
        <x:v>No numerical peptide amount found on assessed product page; peptide counts, other ingredient percentages, clinical results and promotional discounts excluded.</x:v>
      </x:c>
      <x:c r="K66" s="3" t="str">
        <x:v>Product ingredient declaration found in public page HTML; named peptide entries extracted separately.</x:v>
      </x:c>
      <x:c r="L66" s="3" t="str">
        <x:v>Present</x:v>
      </x:c>
      <x:c r="M66" s="3" t="str">
        <x:v>Observed public page and matching official public product feed; prices/formulas may change. No purchase, efficacy or measured concentration verification.</x:v>
      </x:c>
      <x:c r="N66" s="3" t="str">
        <x:v>Second source check completed</x:v>
      </x:c>
      <x:c r="O66" s="3"/>
      <x:c r="P66" s="3" t="str">
        <x:v>https://www.pacificabeauty.com/products/vegan-ceramide-barrier-face-cream</x:v>
      </x:c>
      <x:c r="Q66" s="3" t="str">
        <x:v>https://www.pacificabeauty.com/products/vegan-ceramide-barrier-face-cream</x:v>
      </x:c>
    </x:row>
    <x:row r="67" ht="65" customHeight="1">
      <x:c r="A67" s="3" t="str">
        <x:v>A019</x:v>
      </x:c>
      <x:c r="B67" s="3" t="str">
        <x:v>Pacifica</x:v>
      </x:c>
      <x:c r="C67" s="3" t="str">
        <x:v>moisturizer</x:v>
      </x:c>
      <x:c r="D67" s="3" t="str">
        <x:v>Conventional names</x:v>
      </x:c>
      <x:c r="E67" s="3" t="str">
        <x:v>Present</x:v>
      </x:c>
      <x:c r="F67" s="3" t="str">
        <x:v>sr-hydrozoan polypeptide-1 (vegan collagen)</x:v>
      </x:c>
      <x:c r="G67" s="3"/>
      <x:c r="H67" s="3" t="str">
        <x:v>None found</x:v>
      </x:c>
      <x:c r="I67" s="3" t="str">
        <x:v>None found on assessed product page</x:v>
      </x:c>
      <x:c r="J67" s="3" t="str">
        <x:v>No numerical peptide amount found on assessed product page; peptide counts, other ingredient percentages, clinical results and promotional discounts excluded.</x:v>
      </x:c>
      <x:c r="K67" s="3" t="str">
        <x:v>Product ingredient declaration found in public page HTML; named peptide entries extracted separately.</x:v>
      </x:c>
      <x:c r="L67" s="3" t="str">
        <x:v>Present</x:v>
      </x:c>
      <x:c r="M67" s="3" t="str">
        <x:v>Observed public page and matching official public product feed; prices/formulas may change. No purchase, efficacy or measured concentration verification. Only explicit fluid-ounce quantity located in assessed text; retain fluid unit and apply exact conversion only in analysis. Printed metric on package image remains for reviewer resolution if legible.</x:v>
      </x:c>
      <x:c r="N67" s="3" t="str">
        <x:v>Second source check completed</x:v>
      </x:c>
      <x:c r="O67" s="3"/>
      <x:c r="P67" s="3" t="str">
        <x:v>https://www.pacificabeauty.com/products/vegan-collagen-overnight-recovery-cream</x:v>
      </x:c>
      <x:c r="Q67" s="3" t="str">
        <x:v>https://www.pacificabeauty.com/products/vegan-collagen-overnight-recovery-cream</x:v>
      </x:c>
    </x:row>
    <x:row r="68" ht="52" customHeight="1">
      <x:c r="A68" s="3" t="str">
        <x:v>A060</x:v>
      </x:c>
      <x:c r="B68" s="3" t="str">
        <x:v>Paula’s Choice</x:v>
      </x:c>
      <x:c r="C68" s="3" t="str">
        <x:v>moisturizer</x:v>
      </x:c>
      <x:c r="D68" s="3" t="str">
        <x:v>Conventional names</x:v>
      </x:c>
      <x:c r="E68" s="3" t="str">
        <x:v>Present</x:v>
      </x:c>
      <x:c r="F68" s="3" t="str">
        <x:v>Acetyl sh-Hexapeptide-5 Amide Acetate; Tridecapeptide-1; Oligopeptide-1</x:v>
      </x:c>
      <x:c r="G68" s="3"/>
      <x:c r="H68" s="3" t="str">
        <x:v>None found</x:v>
      </x:c>
      <x:c r="I68" s="3" t="str">
        <x:v>None found on assessed product page</x:v>
      </x:c>
      <x:c r="J68" s="3" t="str">
        <x:v>No absolute numerical peptide composition amount found in current product benefits or native ingredient panel; 3X Pro-Collagen technology/count and clinical result percentages are not concentration disclosures.</x:v>
      </x:c>
      <x:c r="K68" s="3" t="str">
        <x:v>Full public Ingredients/AllIngredients panel expanded and read in normal browser. Exact peptide names recorded from ingredient declaration; panel saved in evidence file.</x:v>
      </x:c>
      <x:c r="L68" s="3" t="str">
        <x:v>Present</x:v>
      </x:c>
      <x:c r="M68" s="3" t="str">
        <x:v>Reader/anonymous HTML shells omit full panel. Native public browser panel was inspected. Pack ingredients may vary over time. No purity, active fraction or efficacy measurement.</x:v>
      </x:c>
      <x:c r="N68" s="3" t="str">
        <x:v>Second source check completed</x:v>
      </x:c>
      <x:c r="O68" s="3"/>
      <x:c r="P68" s="3" t="str">
        <x:v>https://www.paulaschoice.com/pro-collagen-peptide-cream-intensive-plumping-moisturizer/1160.html</x:v>
      </x:c>
      <x:c r="Q68" s="3" t="str">
        <x:v>https://www.paulaschoice.com/pro-collagen-peptide-cream-intensive-plumping-moisturizer/1160.html</x:v>
      </x:c>
    </x:row>
    <x:row r="69" ht="52" customHeight="1">
      <x:c r="A69" s="3" t="str">
        <x:v>A059</x:v>
      </x:c>
      <x:c r="B69" s="3" t="str">
        <x:v>Paula’s Choice</x:v>
      </x:c>
      <x:c r="C69" s="3" t="str">
        <x:v>moisturizer</x:v>
      </x:c>
      <x:c r="D69" s="3" t="str">
        <x:v>Conventional names</x:v>
      </x:c>
      <x:c r="E69" s="3" t="str">
        <x:v>Present</x:v>
      </x:c>
      <x:c r="F69" s="3" t="str">
        <x:v>Acetyl sh-Hexapeptide-5 Amide Acetate; Tridecapeptide-1; Oligopeptide-1</x:v>
      </x:c>
      <x:c r="G69" s="3"/>
      <x:c r="H69" s="3" t="str">
        <x:v>None found</x:v>
      </x:c>
      <x:c r="I69" s="3" t="str">
        <x:v>None found on assessed product page</x:v>
      </x:c>
      <x:c r="J69" s="3" t="str">
        <x:v>No absolute numerical peptide composition amount found in current product benefits or native ingredient panel; 3X Pro-Collagen technology/count and clinical result percentages are not concentration disclosures.</x:v>
      </x:c>
      <x:c r="K69" s="3" t="str">
        <x:v>Full public Ingredients/AllIngredients panel expanded and read in normal browser. Exact peptide names recorded from ingredient declaration; panel saved in evidence file.</x:v>
      </x:c>
      <x:c r="L69" s="3" t="str">
        <x:v>Present</x:v>
      </x:c>
      <x:c r="M69" s="3" t="str">
        <x:v>Reader/anonymous HTML shells omit full panel. Native public browser panel was inspected. Pack ingredients may vary over time. No purity, active fraction or efficacy measurement.</x:v>
      </x:c>
      <x:c r="N69" s="3" t="str">
        <x:v>Second source check completed</x:v>
      </x:c>
      <x:c r="O69" s="3"/>
      <x:c r="P69" s="3" t="str">
        <x:v>https://www.paulaschoice.com/pro-collagen-peptide-plumping-moisturizer/151-1510.html</x:v>
      </x:c>
      <x:c r="Q69" s="3" t="str">
        <x:v>https://www.paulaschoice.com/pro-collagen-peptide-plumping-moisturizer/151-1510.html</x:v>
      </x:c>
    </x:row>
    <x:row r="70" ht="39" customHeight="1">
      <x:c r="A70" s="3" t="str">
        <x:v>A031</x:v>
      </x:c>
      <x:c r="B70" s="3" t="str">
        <x:v>Peach &amp; Lily</x:v>
      </x:c>
      <x:c r="C70" s="3" t="str">
        <x:v>moisturizer</x:v>
      </x:c>
      <x:c r="D70" s="3" t="str">
        <x:v>Conventional names</x:v>
      </x:c>
      <x:c r="E70" s="3" t="str">
        <x:v>Present</x:v>
      </x:c>
      <x:c r="F70" s="3" t="str">
        <x:v>Hexapeptide-11; Oligopeptide-1; Oligopeptide-2; Oligopeptide-3; sh-Polypeptide-121</x:v>
      </x:c>
      <x:c r="G70" s="3"/>
      <x:c r="H70" s="3" t="str">
        <x:v>None found</x:v>
      </x:c>
      <x:c r="I70" s="3" t="str">
        <x:v>None found on assessed product page</x:v>
      </x:c>
      <x:c r="J70" s="3" t="str">
        <x:v>No numerical peptide amount found on assessed product page; peptide counts, other ingredient percentages, clinical results and promotional discounts excluded.</x:v>
      </x:c>
      <x:c r="K70" s="3" t="str">
        <x:v>Product ingredient declaration found in public page HTML; named peptide entries extracted separately.</x:v>
      </x:c>
      <x:c r="L70" s="3" t="str">
        <x:v>Present</x:v>
      </x:c>
      <x:c r="M70" s="3" t="str">
        <x:v>Observed public page and matching official public product feed; prices/formulas may change. No purchase, efficacy or measured concentration verification.</x:v>
      </x:c>
      <x:c r="N70" s="3" t="str">
        <x:v>Second source check completed</x:v>
      </x:c>
      <x:c r="O70" s="3"/>
      <x:c r="P70" s="3" t="str">
        <x:v>https://www.peachandlily.com/products/advanced-rebound-bioglow-zombie-cream</x:v>
      </x:c>
      <x:c r="Q70" s="3" t="str">
        <x:v>https://www.peachandlily.com/products/advanced-rebound-bioglow-zombie-cream</x:v>
      </x:c>
    </x:row>
    <x:row r="71" ht="65" customHeight="1">
      <x:c r="A71" s="3" t="str">
        <x:v>A036</x:v>
      </x:c>
      <x:c r="B71" s="3" t="str">
        <x:v>Peach &amp; Lily</x:v>
      </x:c>
      <x:c r="C71" s="3" t="str">
        <x:v>moisturizer</x:v>
      </x:c>
      <x:c r="D71" s="3" t="str">
        <x:v>Conventional names</x:v>
      </x:c>
      <x:c r="E71" s="3" t="str">
        <x:v>Present</x:v>
      </x:c>
      <x:c r="F71" s="3" t="str">
        <x:v>Oligopeptide-1</x:v>
      </x:c>
      <x:c r="G71" s="3"/>
      <x:c r="H71" s="3" t="str">
        <x:v>None found</x:v>
      </x:c>
      <x:c r="I71" s="3" t="str">
        <x:v>None found on assessed product page</x:v>
      </x:c>
      <x:c r="J71" s="3" t="str">
        <x:v>No numerical peptide amount found on assessed product page; peptide counts, other ingredient percentages, clinical results and promotional discounts excluded.</x:v>
      </x:c>
      <x:c r="K71" s="3" t="str">
        <x:v>Product ingredient declaration found in public page HTML; named peptide entries extracted separately.</x:v>
      </x:c>
      <x:c r="L71" s="3" t="str">
        <x:v>Present</x:v>
      </x:c>
      <x:c r="M71" s="3" t="str">
        <x:v>Observed public page and matching official public product feed; prices/formulas may change. No purchase, efficacy or measured concentration verification. Legacy URL sayssleepingmask; current title isOvernightStarNightCream and current copy explicitly saysovernightmoisturizer. Retained as face moisturizer, not rinse-off mask.</x:v>
      </x:c>
      <x:c r="N71" s="3" t="str">
        <x:v>Second source check completed</x:v>
      </x:c>
      <x:c r="O71" s="3"/>
      <x:c r="P71" s="3" t="str">
        <x:v>https://www.peachandlily.com/products/overnight-star-sleeping-mask</x:v>
      </x:c>
      <x:c r="Q71" s="3" t="str">
        <x:v>https://www.peachandlily.com/products/overnight-star-sleeping-mask</x:v>
      </x:c>
    </x:row>
    <x:row r="72" ht="78" customHeight="1">
      <x:c r="A72" s="3" t="str">
        <x:v>A034</x:v>
      </x:c>
      <x:c r="B72" s="3" t="str">
        <x:v>Peach &amp; Lily</x:v>
      </x:c>
      <x:c r="C72" s="3" t="str">
        <x:v>moisturizer</x:v>
      </x:c>
      <x:c r="D72" s="3" t="str">
        <x:v>Conventional names</x:v>
      </x:c>
      <x:c r="E72" s="3" t="str">
        <x:v>Present</x:v>
      </x:c>
      <x:c r="F72" s="3" t="str">
        <x:v>Acetyl Hexapeptide-8; Dipeptide-2; Acetyl Tetrapeptide-5; sh-Oligopeptide-1; Copper Tripeptide-1; Tripeptide-1; Palmitoyl Tripeptide-5; Palmitoyl Tripeptide-1; Nonapeptide-1; Hexapeptide-9; Palmitoyl Pentapeptide-4; sh-Polypeptide-1</x:v>
      </x:c>
      <x:c r="G72" s="3"/>
      <x:c r="H72" s="3" t="str">
        <x:v>None found</x:v>
      </x:c>
      <x:c r="I72" s="3" t="str">
        <x:v>None found on assessed product page</x:v>
      </x:c>
      <x:c r="J72" s="3" t="str">
        <x:v>No numerical peptide amount found on assessed product page; peptide counts, other ingredient percentages, clinical results and promotional discounts excluded.</x:v>
      </x:c>
      <x:c r="K72" s="3" t="str">
        <x:v>Product ingredient declaration found in public page HTML; named peptide entries extracted separately.</x:v>
      </x:c>
      <x:c r="L72" s="3" t="str">
        <x:v>Present</x:v>
      </x:c>
      <x:c r="M72" s="3" t="str">
        <x:v>Observed public page and matching official public product feed; prices/formulas may change. No purchase, efficacy or measured concentration verification.</x:v>
      </x:c>
      <x:c r="N72" s="3" t="str">
        <x:v>Second source check completed</x:v>
      </x:c>
      <x:c r="O72" s="3"/>
      <x:c r="P72" s="3" t="str">
        <x:v>https://www.peachandlily.com/products/peptide-pro-firming-moisturizer</x:v>
      </x:c>
      <x:c r="Q72" s="3" t="str">
        <x:v>https://www.peachandlily.com/products/peptide-pro-firming-moisturizer</x:v>
      </x:c>
    </x:row>
    <x:row r="73" ht="104" customHeight="1">
      <x:c r="A73" s="3" t="str">
        <x:v>P20</x:v>
      </x:c>
      <x:c r="B73" s="3" t="str">
        <x:v>Peter Thomas Roth</x:v>
      </x:c>
      <x:c r="C73" s="3" t="str">
        <x:v>moisturizer</x:v>
      </x:c>
      <x:c r="D73" s="3" t="str">
        <x:v>Conventional names</x:v>
      </x:c>
      <x:c r="E73" s="3" t="str">
        <x:v>Present</x:v>
      </x:c>
      <x:c r="F73" s="3" t="str">
        <x:v>Hexapeptide-11; Acetyl Hexapeptide-1; Tripeptide-10 Citrulline; Palmitoyl Dipeptide-10; Palmitoyl Hexapeptide-12; Acetyl Hexapeptide-8; Palmitoyl Tripeptide-1; Acetyl Tetrapeptide-11; Acetyl Tetrapeptide-9; Acetyl Octapeptide-3; Acetyl Tetrapeptide-2; Palmitoyl Tetrapeptide-7; Tripeptide-1; Acetyl Dipeptide-1 Cetyl Ester; Dipeptide Diaminobutyroyl Benzylamide Diacetate</x:v>
      </x:c>
      <x:c r="G73" s="3" t="str">
        <x:v>Peptides &amp; Neuropeptides</x:v>
      </x:c>
      <x:c r="H73" s="3" t="str">
        <x:v>None found</x:v>
      </x:c>
      <x:c r="I73" s="3" t="str">
        <x:v>No eligible numerical amount claim found.</x:v>
      </x:c>
      <x:c r="J73" s="3" t="str">
        <x:v>No peptide amount/concentration located.21 is ingredient-count language; percentages in consumer study are outcome claims, not composition.</x:v>
      </x:c>
      <x:c r="K73" s="3" t="str">
        <x:v>All Ingredients list plus separate21-peptide highlight and directions visible.</x:v>
      </x:c>
      <x:c r="L73" s="3" t="str">
        <x:v>Present</x:v>
      </x:c>
      <x:c r="M73" s="3" t="str">
        <x:v>Initial anonymous collection/template stock text was misleading; settled liveUSproduct Addtocart resolves advertised availability. No checkout or purchase tested.</x:v>
      </x:c>
      <x:c r="N73" s="3" t="str">
        <x:v>Second source check completed</x:v>
      </x:c>
      <x:c r="O73" s="3"/>
      <x:c r="P73" s="3" t="str">
        <x:v>https://www.peterthomasroth.com/products/peptide-skinjection-moisture-infusion-cream-50ml?variant=49652414906680</x:v>
      </x:c>
      <x:c r="Q73" s="3" t="str">
        <x:v>https://www.peterthomasroth.com/products/peptide-skinjection-moisture-infusion-cream-50ml</x:v>
      </x:c>
    </x:row>
    <x:row r="74" ht="52" customHeight="1">
      <x:c r="A74" s="3" t="str">
        <x:v>C040</x:v>
      </x:c>
      <x:c r="B74" s="3" t="str">
        <x:v>Pyunkang Yul</x:v>
      </x:c>
      <x:c r="C74" s="3" t="str">
        <x:v>moisturizer</x:v>
      </x:c>
      <x:c r="D74" s="3" t="str">
        <x:v>Conventional names</x:v>
      </x:c>
      <x:c r="E74" s="3" t="str">
        <x:v>Present</x:v>
      </x:c>
      <x:c r="F74" s="3" t="str">
        <x:v>Acetyl Hexapeptide-8</x:v>
      </x:c>
      <x:c r="G74" s="3"/>
      <x:c r="H74" s="3" t="str">
        <x:v>None found</x:v>
      </x:c>
      <x:c r="I74" s="3" t="str">
        <x:v>None found on assessed page</x:v>
      </x:c>
      <x:c r="J74" s="3" t="str">
        <x:v>No quantitative peptide amount found in assessed page text; peptide counts and unrelated ingredient percentages excluded. Unknown active purity and percentage basis are not inferred.</x:v>
      </x:c>
      <x:c r="K74" s="3" t="str">
        <x:v>Product ingredient declaration located in page HTML; named peptide entries transcribed. Public page, not tested composition.</x:v>
      </x:c>
      <x:c r="L74" s="3" t="str">
        <x:v>Present</x:v>
      </x:c>
      <x:c r="M74" s="3" t="str">
        <x:v>Negative inventory counter conflicts with availability/cart signals. Not interpreted as physical stock quantity; unknown retained.</x:v>
      </x:c>
      <x:c r="N74" s="3" t="str">
        <x:v>Second source check completed</x:v>
      </x:c>
      <x:c r="O74" s="3"/>
      <x:c r="P74" s="3" t="str">
        <x:v>https://pyunkangyulglobal.com/products/pyunkangyul-black-tea-enriched-cream-60ml</x:v>
      </x:c>
      <x:c r="Q74" s="3" t="str">
        <x:v>https://pyunkangyulglobal.com/products/pyunkangyul-black-tea-enriched-cream-60ml</x:v>
      </x:c>
    </x:row>
    <x:row r="75" ht="39" customHeight="1">
      <x:c r="A75" s="3" t="str">
        <x:v>B020</x:v>
      </x:c>
      <x:c r="B75" s="3" t="str">
        <x:v>Rhode</x:v>
      </x:c>
      <x:c r="C75" s="3" t="str">
        <x:v>moisturizer</x:v>
      </x:c>
      <x:c r="D75" s="3" t="str">
        <x:v>Conventional names</x:v>
      </x:c>
      <x:c r="E75" s="3" t="str">
        <x:v>Present</x:v>
      </x:c>
      <x:c r="F75" s="3" t="str">
        <x:v>Palmitoyl Tripeptide-8; Palmitoyl Tetrapeptide-10</x:v>
      </x:c>
      <x:c r="G75" s="3"/>
      <x:c r="H75" s="3" t="str">
        <x:v>None found</x:v>
      </x:c>
      <x:c r="I75" s="3" t="str">
        <x:v>none found</x:v>
      </x:c>
      <x:c r="J75" s="3" t="str">
        <x:v>No eligible numerical peptide-amount claim found in assessed PDP text; count/other actives excluded.</x:v>
      </x:c>
      <x:c r="K75" s="3" t="str">
        <x:v>Current complete product ingredient declaration reviewed, named peptide entries recorded.</x:v>
      </x:c>
      <x:c r="L75" s="3" t="str">
        <x:v>Present</x:v>
      </x:c>
      <x:c r="M75" s="3" t="str">
        <x:v>Product-page snapshot, not measured composition. Image-only amount claims not exhaustively OCR assessed.</x:v>
      </x:c>
      <x:c r="N75" s="3" t="str">
        <x:v>Second source check completed</x:v>
      </x:c>
      <x:c r="O75" s="3"/>
      <x:c r="P75" s="3" t="str">
        <x:v>https://www.rhodeskin.com/products/barrier-butter</x:v>
      </x:c>
      <x:c r="Q75" s="3" t="str">
        <x:v>https://www.rhodeskin.com/products/barrier-butter</x:v>
      </x:c>
    </x:row>
    <x:row r="76" ht="39" customHeight="1">
      <x:c r="A76" s="3" t="str">
        <x:v>B012</x:v>
      </x:c>
      <x:c r="B76" s="3" t="str">
        <x:v>Skinfix</x:v>
      </x:c>
      <x:c r="C76" s="3" t="str">
        <x:v>moisturizer</x:v>
      </x:c>
      <x:c r="D76" s="3" t="str">
        <x:v>Conventional names</x:v>
      </x:c>
      <x:c r="E76" s="3" t="str">
        <x:v>Present</x:v>
      </x:c>
      <x:c r="F76" s="3" t="str">
        <x:v>Acetyl Heptapeptide-4</x:v>
      </x:c>
      <x:c r="G76" s="3"/>
      <x:c r="H76" s="3" t="str">
        <x:v>Blend or complex</x:v>
      </x:c>
      <x:c r="I76" s="3" t="str">
        <x:v>1% Heptapeptide Solution</x:v>
      </x:c>
      <x:c r="J76" s="3" t="str">
        <x:v>Amount refers explicitly to blend, solution or trade material; no pure peptide fraction inferred.</x:v>
      </x:c>
      <x:c r="K76" s="3" t="str">
        <x:v>Current complete product ingredient declaration reviewed, named peptide entries recorded.</x:v>
      </x:c>
      <x:c r="L76" s="3" t="str">
        <x:v>Present</x:v>
      </x:c>
      <x:c r="M76" s="3" t="str">
        <x:v>Product-page snapshot, not measured composition. Image-only amount claims not exhaustively OCR assessed.</x:v>
      </x:c>
      <x:c r="N76" s="3" t="str">
        <x:v>Second source check completed</x:v>
      </x:c>
      <x:c r="O76" s="3"/>
      <x:c r="P76" s="3" t="str">
        <x:v>https://skinfix.com/products/barrier-balancing-water-cream</x:v>
      </x:c>
      <x:c r="Q76" s="3" t="str">
        <x:v>https://skinfix.com/products/barrier-balancing-water-cream</x:v>
      </x:c>
    </x:row>
    <x:row r="77" ht="52" customHeight="1">
      <x:c r="A77" s="3" t="str">
        <x:v>P18</x:v>
      </x:c>
      <x:c r="B77" s="3" t="str">
        <x:v>Skinfix</x:v>
      </x:c>
      <x:c r="C77" s="3" t="str">
        <x:v>moisturizer</x:v>
      </x:c>
      <x:c r="D77" s="3" t="str">
        <x:v>Conventional names</x:v>
      </x:c>
      <x:c r="E77" s="3" t="str">
        <x:v>Present</x:v>
      </x:c>
      <x:c r="F77" s="3"/>
      <x:c r="G77" s="3" t="str">
        <x:v>Peptide Solution</x:v>
      </x:c>
      <x:c r="H77" s="3" t="str">
        <x:v>Blend or complex</x:v>
      </x:c>
      <x:c r="I77" s="3" t="str">
        <x:v>3% Peptide Solution</x:v>
      </x:c>
      <x:c r="J77" s="3" t="str">
        <x:v>Percentage explicitly refers to solution, with no individual peptide concentration or active fraction supplied. No explicitly peptide-named INCI string located; hydrolyzed protein present.</x:v>
      </x:c>
      <x:c r="K77" s="3" t="str">
        <x:v>Full ingredient list follows3%solution callout; packaging image confirms metric size.</x:v>
      </x:c>
      <x:c r="L77" s="3" t="str">
        <x:v>Present</x:v>
      </x:c>
      <x:c r="M77" s="3" t="str">
        <x:v>Do not interpret absence of peptide-named strings as proof no peptide fragments or efficacy; formulation is not chemically tested.</x:v>
      </x:c>
      <x:c r="N77" s="3" t="str">
        <x:v>Second source check completed</x:v>
      </x:c>
      <x:c r="O77" s="3"/>
      <x:c r="P77" s="3" t="str">
        <x:v>https://skinfix.com/products/lipid-peptide-cream</x:v>
      </x:c>
      <x:c r="Q77" s="3" t="str">
        <x:v>https://skinfix.com/products/lipid-peptide-cream</x:v>
      </x:c>
    </x:row>
    <x:row r="78" ht="65" customHeight="1">
      <x:c r="A78" s="3" t="str">
        <x:v>P13</x:v>
      </x:c>
      <x:c r="B78" s="3" t="str">
        <x:v>Stratia</x:v>
      </x:c>
      <x:c r="C78" s="3" t="str">
        <x:v>moisturizer</x:v>
      </x:c>
      <x:c r="D78" s="3" t="str">
        <x:v>Conventional names</x:v>
      </x:c>
      <x:c r="E78" s="3" t="str">
        <x:v>Present</x:v>
      </x:c>
      <x:c r="F78" s="3" t="str">
        <x:v>Sh-Oligopeptide-1; Sh-Oligopeptide-2; Sh-Polypeptide-1; Sh-Polypeptide-9; Sh-Polypeptide-11; Copper Palmitoyl Heptapeptide-14; Heptapeptide-15 Palmitate</x:v>
      </x:c>
      <x:c r="G78" s="3" t="str">
        <x:v>Sh-Oligopeptide-1; Sh-Oligopeptide-2; Sh-Polypeptide-1; Sh-Polypeptide-9; Sh-Polypeptide-11; Copper Palmitoyl Heptapeptide-14; Heptapeptide-15 Palmitate</x:v>
      </x:c>
      <x:c r="H78" s="3" t="str">
        <x:v>None found</x:v>
      </x:c>
      <x:c r="I78" s="3" t="str">
        <x:v>None found for peptide concentration on reviewed PDP.</x:v>
      </x:c>
      <x:c r="J78" s="3" t="str">
        <x:v>Seven peptides and five growth-factor types are counts, not concentration disclosures. Packaging recycled-material percentages do not concern peptide content.</x:v>
      </x:c>
      <x:c r="K78" s="3" t="str">
        <x:v>View Ingredients List presents individual ingredient definitions from Water (Aqua) through Xanthan Gum, including seven exact named peptides.</x:v>
      </x:c>
      <x:c r="L78" s="3" t="str">
        <x:v>Present</x:v>
      </x:c>
      <x:c r="M78" s="3" t="str">
        <x:v>PDP-only coding; no ingredient efficacy or value ranking. Recycled packaging percentages excluded from peptide analysis.</x:v>
      </x:c>
      <x:c r="N78" s="3" t="str">
        <x:v>Second source check completed</x:v>
      </x:c>
      <x:c r="O78" s="3"/>
      <x:c r="P78" s="3" t="str">
        <x:v>https://www.stratiaskin.com/products/interface</x:v>
      </x:c>
      <x:c r="Q78" s="3" t="str">
        <x:v>https://www.stratiaskin.com/products/interface</x:v>
      </x:c>
    </x:row>
    <x:row r="79" ht="39" customHeight="1">
      <x:c r="A79" s="3" t="str">
        <x:v>C020</x:v>
      </x:c>
      <x:c r="B79" s="3" t="str">
        <x:v>Sulwhasoo</x:v>
      </x:c>
      <x:c r="C79" s="3" t="str">
        <x:v>moisturizer</x:v>
      </x:c>
      <x:c r="D79" s="3" t="str">
        <x:v>Conventional names</x:v>
      </x:c>
      <x:c r="E79" s="3" t="str">
        <x:v>Present</x:v>
      </x:c>
      <x:c r="F79" s="3" t="str">
        <x:v>ACETYL TETRAPEPTIDE-11; ACETYL HEPTAPEPTIDE-4; HEXAPEPTIDE-9; ACETYL HEXAPEPTIDE-8; ACETYL OCTAPEPTIDE-3</x:v>
      </x:c>
      <x:c r="G79" s="3"/>
      <x:c r="H79" s="3" t="str">
        <x:v>None found</x:v>
      </x:c>
      <x:c r="I79" s="3" t="str">
        <x:v>None found on assessed page</x:v>
      </x:c>
      <x:c r="J79" s="3" t="str">
        <x:v>GinsengPeptide is described as6-peptide blend;6is count, not percentage/concentration. No eligible numerical amount found.</x:v>
      </x:c>
      <x:c r="K79" s="3" t="str">
        <x:v>Product ingredient declaration located in page HTML; named peptide entries transcribed. Public page, not tested composition.</x:v>
      </x:c>
      <x:c r="L79" s="3" t="str">
        <x:v>Present</x:v>
      </x:c>
      <x:c r="M79" s="3" t="str">
        <x:v>Advertised public-page information only. Formula/price may change; no purity, efficacy or regulatory inference.</x:v>
      </x:c>
      <x:c r="N79" s="3" t="str">
        <x:v>Second source check completed</x:v>
      </x:c>
      <x:c r="O79" s="3"/>
      <x:c r="P79" s="3" t="str">
        <x:v>https://us.sulwhasoo.com/collections/online-exclusive/products/concentrated-ginseng-rejuvenating-cream?variant=43202379644973</x:v>
      </x:c>
      <x:c r="Q79" s="3" t="str">
        <x:v>https://us.sulwhasoo.com/collections/online-exclusive/products/concentrated-ginseng-rejuvenating-cream?variant=43202379644973</x:v>
      </x:c>
    </x:row>
    <x:row r="80" ht="39" customHeight="1">
      <x:c r="A80" s="3" t="str">
        <x:v>C021</x:v>
      </x:c>
      <x:c r="B80" s="3" t="str">
        <x:v>Sulwhasoo</x:v>
      </x:c>
      <x:c r="C80" s="3" t="str">
        <x:v>moisturizer</x:v>
      </x:c>
      <x:c r="D80" s="3" t="str">
        <x:v>Conventional names</x:v>
      </x:c>
      <x:c r="E80" s="3" t="str">
        <x:v>Present</x:v>
      </x:c>
      <x:c r="F80" s="3" t="str">
        <x:v>ACETYL HEPTAPEPTIDE-4; ACETYL TETRAPEPTIDE-11; HEXAPEPTIDE-9; ACETYL HEXAPEPTIDE-8; ACETYL OCTAPEPTIDE-3</x:v>
      </x:c>
      <x:c r="G80" s="3"/>
      <x:c r="H80" s="3" t="str">
        <x:v>None found</x:v>
      </x:c>
      <x:c r="I80" s="3" t="str">
        <x:v>None found on assessed page</x:v>
      </x:c>
      <x:c r="J80" s="3" t="str">
        <x:v>GinsengPeptide described as6peptide blend, count not amount; no eligible numerical concentration found.</x:v>
      </x:c>
      <x:c r="K80" s="3" t="str">
        <x:v>Product ingredient declaration located in page HTML; named peptide entries transcribed. Public page, not tested composition.</x:v>
      </x:c>
      <x:c r="L80" s="3" t="str">
        <x:v>Present</x:v>
      </x:c>
      <x:c r="M80" s="3" t="str">
        <x:v>Advertised public-page information only. Formula/price may change; no purity, efficacy or regulatory inference.</x:v>
      </x:c>
      <x:c r="N80" s="3" t="str">
        <x:v>Second source check completed</x:v>
      </x:c>
      <x:c r="O80" s="3"/>
      <x:c r="P80" s="3" t="str">
        <x:v>https://us.sulwhasoo.com/products/concentrated-ginseng-rejuvenating-cream-rich</x:v>
      </x:c>
      <x:c r="Q80" s="3" t="str">
        <x:v>https://us.sulwhasoo.com/products/concentrated-ginseng-rejuvenating-cream-rich</x:v>
      </x:c>
    </x:row>
    <x:row r="81" ht="39" customHeight="1">
      <x:c r="A81" s="3" t="str">
        <x:v>C045</x:v>
      </x:c>
      <x:c r="B81" s="3" t="str">
        <x:v>Sur.Medic</x:v>
      </x:c>
      <x:c r="C81" s="3" t="str">
        <x:v>moisturizer</x:v>
      </x:c>
      <x:c r="D81" s="3" t="str">
        <x:v>Key ingredients only</x:v>
      </x:c>
      <x:c r="E81" s="3" t="str">
        <x:v>Not found</x:v>
      </x:c>
      <x:c r="F81" s="3"/>
      <x:c r="G81" s="3" t="str">
        <x:v>15 types of peptides</x:v>
      </x:c>
      <x:c r="H81" s="3" t="str">
        <x:v>None found</x:v>
      </x:c>
      <x:c r="I81" s="3" t="str">
        <x:v>None found on assessed page</x:v>
      </x:c>
      <x:c r="J81" s="3" t="str">
        <x:v>All 6 gallery originals inspected. 15 peptides is a count;99.9% refers to gold. No peptide amount found in assessed scope.</x:v>
      </x:c>
      <x:c r="K81" s="3" t="str">
        <x:v>Explicit15-peptide marketing with names in gallery image5; marketing panel is not a complete conventional ingredient declaration. All6gallery originals inspected.</x:v>
      </x:c>
      <x:c r="L81" s="3" t="str">
        <x:v>Present</x:v>
      </x:c>
      <x:c r="M81" s="3" t="str">
        <x:v>Facial-and-eye moisturizer qualifies through explicit all-over-face use. Package confirms35mL. Marketing peptide spellings may contain typos; they are not treated as an INCI list.</x:v>
      </x:c>
      <x:c r="N81" s="3" t="str">
        <x:v>Second source check completed</x:v>
      </x:c>
      <x:c r="O81" s="3"/>
      <x:c r="P81" s="3" t="str">
        <x:v>https://neogenlab.us/products/sur-medic-perfection-100-all-in-one-facial-eye-cream-1-18-oz-35ml</x:v>
      </x:c>
      <x:c r="Q81" s="3" t="str">
        <x:v>https://neogenlab.us/products/sur-medic-perfection-100-all-in-one-facial-eye-cream-1-18-oz-35ml</x:v>
      </x:c>
    </x:row>
    <x:row r="82" ht="39" customHeight="1">
      <x:c r="A82" s="3" t="str">
        <x:v>A009</x:v>
      </x:c>
      <x:c r="B82" s="3" t="str">
        <x:v>The INKEY List</x:v>
      </x:c>
      <x:c r="C82" s="3" t="str">
        <x:v>moisturizer</x:v>
      </x:c>
      <x:c r="D82" s="3" t="str">
        <x:v>Conventional names</x:v>
      </x:c>
      <x:c r="E82" s="3" t="str">
        <x:v>Present</x:v>
      </x:c>
      <x:c r="F82" s="3" t="str">
        <x:v>Acetyl Hexapeptide-37; Pentapeptide-48</x:v>
      </x:c>
      <x:c r="G82" s="3"/>
      <x:c r="H82" s="3" t="str">
        <x:v>Blend or complex</x:v>
      </x:c>
      <x:c r="I82" s="3" t="str">
        <x:v>2% Royal Epigen; 1% Hydrating Peptide Solution</x:v>
      </x:c>
      <x:c r="J82" s="3" t="str">
        <x:v>Displayed amount is attached to a named trade material, blend or solution; not interpreted as the concentration of each peptide or a pure active fraction.</x:v>
      </x:c>
      <x:c r="K82" s="3" t="str">
        <x:v>Product ingredient declaration found in public page HTML; named peptide entries extracted separately.</x:v>
      </x:c>
      <x:c r="L82" s="3" t="str">
        <x:v>Present</x:v>
      </x:c>
      <x:c r="M82" s="3" t="str">
        <x:v>Observed public page and matching official public product feed; prices/formulas may change. No purchase, efficacy or measured concentration verification.</x:v>
      </x:c>
      <x:c r="N82" s="3" t="str">
        <x:v>Second source check completed</x:v>
      </x:c>
      <x:c r="O82" s="3"/>
      <x:c r="P82" s="3" t="str">
        <x:v>https://www.theinkeylist.com/products/peptide-moisturizer</x:v>
      </x:c>
      <x:c r="Q82" s="3" t="str">
        <x:v>https://www.theinkeylist.com/products/peptide-moisturizer</x:v>
      </x:c>
    </x:row>
    <x:row r="83" ht="65" customHeight="1">
      <x:c r="A83" s="3" t="str">
        <x:v>C038</x:v>
      </x:c>
      <x:c r="B83" s="3" t="str">
        <x:v>VT</x:v>
      </x:c>
      <x:c r="C83" s="3" t="str">
        <x:v>moisturizer</x:v>
      </x:c>
      <x:c r="D83" s="3" t="str">
        <x:v>Conventional names</x:v>
      </x:c>
      <x:c r="E83" s="3" t="str">
        <x:v>Present</x:v>
      </x:c>
      <x:c r="F83" s="3" t="str">
        <x:v>Tripeptide-1; Acetyl Tetrapeptide-2; Acetyl Tetrapeptide-5; Copper Tripeptide-1; Palmitoyl Tripeptide-1; Palmitoyl Pentapeptide-4; Hexapeptide-11; Hexapeptide-9; Palmitoyl Tripeptide-5</x:v>
      </x:c>
      <x:c r="G83" s="3"/>
      <x:c r="H83" s="3" t="str">
        <x:v>None found</x:v>
      </x:c>
      <x:c r="I83" s="3" t="str">
        <x:v>None found on assessed page</x:v>
      </x:c>
      <x:c r="J83" s="3" t="str">
        <x:v>100000ppmPDRN is not peptide amount;9peptide types is count. Full declaration lists9peptides without numerical amounts.</x:v>
      </x:c>
      <x:c r="K83" s="3" t="str">
        <x:v>Product ingredient declaration located in page HTML; named peptide entries transcribed. Public page, not tested composition.</x:v>
      </x:c>
      <x:c r="L83" s="3" t="str">
        <x:v>Present</x:v>
      </x:c>
      <x:c r="M83" s="3" t="str">
        <x:v>Advertised public-page information only. Formula/price may change; no purity, efficacy or regulatory inference.</x:v>
      </x:c>
      <x:c r="N83" s="3" t="str">
        <x:v>Second source check completed</x:v>
      </x:c>
      <x:c r="O83" s="3"/>
      <x:c r="P83" s="3" t="str">
        <x:v>https://globalvt-cosmetics.com/products/pdrn-capsule-cream-100</x:v>
      </x:c>
      <x:c r="Q83" s="3" t="str">
        <x:v>https://globalvt-cosmetics.com/products/pdrn-capsule-cream-100</x:v>
      </x:c>
    </x:row>
    <x:row r="84" ht="39" customHeight="1">
      <x:c r="A84" s="3" t="str">
        <x:v>C037</x:v>
      </x:c>
      <x:c r="B84" s="3" t="str">
        <x:v>VT</x:v>
      </x:c>
      <x:c r="C84" s="3" t="str">
        <x:v>moisturizer</x:v>
      </x:c>
      <x:c r="D84" s="3" t="str">
        <x:v>Key ingredients only</x:v>
      </x:c>
      <x:c r="E84" s="3" t="str">
        <x:v>Not found</x:v>
      </x:c>
      <x:c r="F84" s="3"/>
      <x:c r="G84" s="3" t="str">
        <x:v>9 Types of Peptides</x:v>
      </x:c>
      <x:c r="H84" s="3" t="str">
        <x:v>None found</x:v>
      </x:c>
      <x:c r="I84" s="3" t="str">
        <x:v>None found on assessed page</x:v>
      </x:c>
      <x:c r="J84" s="3" t="str">
        <x:v>9types is count,100nm refers retinal particle size; neither eligible peptide amount. No numerical peptide amount found after text and gallery inspection.</x:v>
      </x:c>
      <x:c r="K84" s="3" t="str">
        <x:v>All13public gallery images visually assessed. Key ingredient descriptions and9peptide count present; no complete product declaration found on assessed source.</x:v>
      </x:c>
      <x:c r="L84" s="3" t="str">
        <x:v>Present</x:v>
      </x:c>
      <x:c r="M84" s="3" t="str">
        <x:v>Image-based key ingredient marketing assessed directly. No complete ingredient declaration found on this particular assessed page; not proof none exists elsewhere.</x:v>
      </x:c>
      <x:c r="N84" s="3" t="str">
        <x:v>Second source check completed</x:v>
      </x:c>
      <x:c r="O84" s="3"/>
      <x:c r="P84" s="3" t="str">
        <x:v>https://globalvt-cosmetics.com/products/retinal-peptide-capsule-cream</x:v>
      </x:c>
      <x:c r="Q84" s="3" t="str">
        <x:v>https://globalvt-cosmetics.com/products/retinal-peptide-capsule-cream</x:v>
      </x:c>
    </x:row>
    <x:row r="85" ht="52" customHeight="1">
      <x:c r="A85" s="3" t="str">
        <x:v>C039</x:v>
      </x:c>
      <x:c r="B85" s="3" t="str">
        <x:v>VT</x:v>
      </x:c>
      <x:c r="C85" s="3" t="str">
        <x:v>moisturizer</x:v>
      </x:c>
      <x:c r="D85" s="3" t="str">
        <x:v>Key ingredients only</x:v>
      </x:c>
      <x:c r="E85" s="3" t="str">
        <x:v>Not found</x:v>
      </x:c>
      <x:c r="F85" s="3"/>
      <x:c r="G85" s="3" t="str">
        <x:v>9 types of Peptides</x:v>
      </x:c>
      <x:c r="H85" s="3" t="str">
        <x:v>None found</x:v>
      </x:c>
      <x:c r="I85" s="3" t="str">
        <x:v>None found on assessed page</x:v>
      </x:c>
      <x:c r="J85" s="3" t="str">
        <x:v>All 10 gallery originals inspected. 9 types of peptides is a count. 10% sunflower seed oil/cocoa butter and caffeine 10000ppm/retinal 100ppm refer to other ingredients.</x:v>
      </x:c>
      <x:c r="K85" s="3" t="str">
        <x:v>All 10 original gallery panels inspected. Key ingredient panels describe 9 types of peptides and 7 types of collagens, but provide no complete conventional declaration.</x:v>
      </x:c>
      <x:c r="L85" s="3" t="str">
        <x:v>Not found</x:v>
      </x:c>
      <x:c r="M85" s="3" t="str">
        <x:v>Dual face/body cream included because explicit facial use is established. Complete text/gallery scope assessed; key-ingredient disclosure only.</x:v>
      </x:c>
      <x:c r="N85" s="3" t="str">
        <x:v>Second source check completed</x:v>
      </x:c>
      <x:c r="O85" s="3"/>
      <x:c r="P85" s="3" t="str">
        <x:v>https://globalvt-cosmetics.com/products/v-mode-gua-sha-cream</x:v>
      </x:c>
      <x:c r="Q85" s="3" t="str">
        <x:v>https://globalvt-cosmetics.com/products/v-mode-gua-sha-cream</x:v>
      </x:c>
    </x:row>
    <x:row r="86" ht="39" customHeight="1">
      <x:c r="A86" s="3" t="str">
        <x:v>A025</x:v>
      </x:c>
      <x:c r="B86" s="3" t="str">
        <x:v>Andalou Naturals</x:v>
      </x:c>
      <x:c r="C86" s="3" t="str">
        <x:v>moisturizer</x:v>
      </x:c>
      <x:c r="D86" s="3" t="str">
        <x:v>Conventional names</x:v>
      </x:c>
      <x:c r="E86" s="3" t="str">
        <x:v>Present</x:v>
      </x:c>
      <x:c r="F86" s="3"/>
      <x:c r="G86" s="3" t="str">
        <x:v>Goji glycopeptides</x:v>
      </x:c>
      <x:c r="H86" s="3" t="str">
        <x:v>None found</x:v>
      </x:c>
      <x:c r="I86" s="3" t="str">
        <x:v>None found on assessed product page</x:v>
      </x:c>
      <x:c r="J86" s="3" t="str">
        <x:v>No numerical peptide amount found on assessed product page; peptide counts, other ingredient percentages, clinical results and promotional discounts excluded.</x:v>
      </x:c>
      <x:c r="K86" s="3" t="str">
        <x:v>Product ingredient declaration found in public page HTML; named peptide entries extracted separately.</x:v>
      </x:c>
      <x:c r="L86" s="3" t="str">
        <x:v>Present</x:v>
      </x:c>
      <x:c r="M86" s="3" t="str">
        <x:v>Stated1.7oz quantity is present but fluid/weight type unresolved. No metric or density assumed; excluded from normalization until clarified.</x:v>
      </x:c>
      <x:c r="N86" s="3" t="str">
        <x:v>Second source check completed</x:v>
      </x:c>
      <x:c r="O86" s="3"/>
      <x:c r="P86" s="3" t="str">
        <x:v>https://andalou.com/products/age-defying-goji-peptide-perfecting-cream</x:v>
      </x:c>
      <x:c r="Q86" s="3" t="str">
        <x:v>https://andalou.com/products/age-defying-goji-peptide-perfecting-cream</x:v>
      </x:c>
    </x:row>
    <x:row r="87" ht="39" customHeight="1">
      <x:c r="A87" s="3" t="str">
        <x:v>A022</x:v>
      </x:c>
      <x:c r="B87" s="3" t="str">
        <x:v>Andalou Naturals</x:v>
      </x:c>
      <x:c r="C87" s="3" t="str">
        <x:v>moisturizer</x:v>
      </x:c>
      <x:c r="D87" s="3" t="str">
        <x:v>Conventional names</x:v>
      </x:c>
      <x:c r="E87" s="3" t="str">
        <x:v>Present</x:v>
      </x:c>
      <x:c r="F87" s="3" t="str">
        <x:v>SR-Hydrozoan Polypeptide-1 (Vegan Collagen)</x:v>
      </x:c>
      <x:c r="G87" s="3"/>
      <x:c r="H87" s="3" t="str">
        <x:v>None found</x:v>
      </x:c>
      <x:c r="I87" s="3" t="str">
        <x:v>None found on assessed product page</x:v>
      </x:c>
      <x:c r="J87" s="3" t="str">
        <x:v>No numerical peptide amount found on assessed product page; peptide counts, other ingredient percentages, clinical results and promotional discounts excluded.</x:v>
      </x:c>
      <x:c r="K87" s="3" t="str">
        <x:v>Product ingredient declaration found in public page HTML; named peptide entries extracted separately.</x:v>
      </x:c>
      <x:c r="L87" s="3" t="str">
        <x:v>Present</x:v>
      </x:c>
      <x:c r="M87" s="3" t="str">
        <x:v>Stated1.7oz quantity is present but fluid/weight type unresolved. No metric or density assumed; excluded from normalization until clarified.</x:v>
      </x:c>
      <x:c r="N87" s="3" t="str">
        <x:v>Second source check completed</x:v>
      </x:c>
      <x:c r="O87" s="3"/>
      <x:c r="P87" s="3" t="str">
        <x:v>https://andalou.com/products/deep-hydration-multi-correcting-cream</x:v>
      </x:c>
      <x:c r="Q87" s="3" t="str">
        <x:v>https://andalou.com/products/deep-hydration-multi-correcting-cream</x:v>
      </x:c>
    </x:row>
    <x:row r="88" ht="78" customHeight="1">
      <x:c r="A88" s="3" t="str">
        <x:v>B037</x:v>
      </x:c>
      <x:c r="B88" s="3" t="str">
        <x:v>Le Mieux</x:v>
      </x:c>
      <x:c r="C88" s="3" t="str">
        <x:v>moisturizer</x:v>
      </x:c>
      <x:c r="D88" s="3" t="str">
        <x:v>Conventional names</x:v>
      </x:c>
      <x:c r="E88" s="3" t="str">
        <x:v>Present</x:v>
      </x:c>
      <x:c r="F88" s="3" t="str">
        <x:v>Palmitoyl Tripeptide-5; Acetyl Hexapeptide-8; Sh-Oligopeptide-1; Sh-Oligopeptide-2; Acetyl Octapeptide-3; Palmitoyl Pentapeptide-4</x:v>
      </x:c>
      <x:c r="G88" s="3"/>
      <x:c r="H88" s="3" t="str">
        <x:v>None found</x:v>
      </x:c>
      <x:c r="I88" s="3" t="str">
        <x:v>none found</x:v>
      </x:c>
      <x:c r="J88" s="3" t="str">
        <x:v>No eligible numerical peptide-amount claim found in assessed product page; trade names and peptide counts excluded.</x:v>
      </x:c>
      <x:c r="K88" s="3" t="str">
        <x:v>Full Ingredient List; product declaration inspected, named peptide entries: Palmitoyl Tripeptide-5; Acetyl Hexapeptide-8; Sh-Oligopeptide-1; Sh-Oligopeptide-2; Acetyl Octapeptide-3; Palmitoyl Pentapeptide-4</x:v>
      </x:c>
      <x:c r="L88" s="3" t="str">
        <x:v>Present</x:v>
      </x:c>
      <x:c r="M88" s="3" t="str">
        <x:v>Page disclosure snapshot; not measured composition. Ambiguous oz held unresolved; no density or fluid/weight inference. Images not exhaustively OCR assessed for amount claims.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88" s="3" t="str">
        <x:v>Second source check completed</x:v>
      </x:c>
      <x:c r="O88" s="3"/>
      <x:c r="P88" s="3" t="str">
        <x:v>https://lemieuxskincare.com/products/24-hr-age-defying-cream</x:v>
      </x:c>
      <x:c r="Q88" s="3" t="str">
        <x:v>https://lemieuxskincare.com/products/24-hr-age-defying-cream</x:v>
      </x:c>
    </x:row>
    <x:row r="89" ht="78" customHeight="1">
      <x:c r="A89" s="3" t="str">
        <x:v>B036</x:v>
      </x:c>
      <x:c r="B89" s="3" t="str">
        <x:v>Le Mieux</x:v>
      </x:c>
      <x:c r="C89" s="3" t="str">
        <x:v>moisturizer</x:v>
      </x:c>
      <x:c r="D89" s="3" t="str">
        <x:v>Conventional names</x:v>
      </x:c>
      <x:c r="E89" s="3" t="str">
        <x:v>Present</x:v>
      </x:c>
      <x:c r="F89" s="3" t="str">
        <x:v>Acetyl Hexapeptide-8; Oligopeptide-223; Oligopeptide-225; Palmitoyl Pentapeptide-4; Palmitoyl Tripeptide-5</x:v>
      </x:c>
      <x:c r="G89" s="3"/>
      <x:c r="H89" s="3" t="str">
        <x:v>None found</x:v>
      </x:c>
      <x:c r="I89" s="3" t="str">
        <x:v>none found</x:v>
      </x:c>
      <x:c r="J89" s="3" t="str">
        <x:v>No eligible numerical peptide-amount claim found in assessed product page; trade names and peptide counts excluded.</x:v>
      </x:c>
      <x:c r="K89" s="3" t="str">
        <x:v>Full Ingredient List; product declaration inspected, named peptide entries: Acetyl Hexapeptide-8; Oligopeptide-223; Oligopeptide-225; Palmitoyl Pentapeptide-4; Palmitoyl Tripeptide-5</x:v>
      </x:c>
      <x:c r="L89" s="3" t="str">
        <x:v>Present</x:v>
      </x:c>
      <x:c r="M89" s="3" t="str">
        <x:v>Page disclosure snapshot; not measured composition. Ambiguous oz held unresolved; no density or fluid/weight inference. Images not exhaustively OCR assessed for amount claims.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89" s="3" t="str">
        <x:v>Second source check completed</x:v>
      </x:c>
      <x:c r="O89" s="3"/>
      <x:c r="P89" s="3" t="str">
        <x:v>https://lemieuxskincare.com/products/bio-cell-rejuvenating-cream</x:v>
      </x:c>
      <x:c r="Q89" s="3" t="str">
        <x:v>https://lemieuxskincare.com/products/bio-cell-rejuvenating-cream</x:v>
      </x:c>
    </x:row>
    <x:row r="90" ht="52" customHeight="1">
      <x:c r="A90" s="3" t="str">
        <x:v>P15</x:v>
      </x:c>
      <x:c r="B90" s="3" t="str">
        <x:v>Olay</x:v>
      </x:c>
      <x:c r="C90" s="3" t="str">
        <x:v>moisturizer</x:v>
      </x:c>
      <x:c r="D90" s="3" t="str">
        <x:v>Conventional names</x:v>
      </x:c>
      <x:c r="E90" s="3" t="str">
        <x:v>Present</x:v>
      </x:c>
      <x:c r="F90" s="3" t="str">
        <x:v>Palmitoyl Pentapeptide-4</x:v>
      </x:c>
      <x:c r="G90" s="3" t="str">
        <x:v>Collagen Peptide</x:v>
      </x:c>
      <x:c r="H90" s="3" t="str">
        <x:v>None found</x:v>
      </x:c>
      <x:c r="I90" s="3" t="str">
        <x:v>No eligible numerical amount claim found.</x:v>
      </x:c>
      <x:c r="J90" s="3" t="str">
        <x:v>No peptide amount/concentration found. 24 hours is hydration duration; 600x smaller is a molecule-size comparison. Neither is concentration. A comparison image promotes separate MAX product, excluded.</x:v>
      </x:c>
      <x:c r="K90" s="3" t="str">
        <x:v>Complete ingredient list and peptide footnote are visible in INGREDIENTS section.</x:v>
      </x:c>
      <x:c r="L90" s="3" t="str">
        <x:v>Present</x:v>
      </x:c>
      <x:c r="M90" s="3" t="str">
        <x:v>Public page coding only. Size-unit type unresolved; do not infer density or borrow another market's quantity.</x:v>
      </x:c>
      <x:c r="N90" s="3" t="str">
        <x:v>Second source check completed</x:v>
      </x:c>
      <x:c r="O90" s="3"/>
      <x:c r="P90" s="3" t="str">
        <x:v>https://www.olay.com/products/olay-collagen-peptide-moisturizing-cream</x:v>
      </x:c>
      <x:c r="Q90" s="3" t="str">
        <x:v>https://www.olay.com/products/olay-collagen-peptide-moisturizing-cream</x:v>
      </x:c>
    </x:row>
    <x:row r="91" ht="78" customHeight="1">
      <x:c r="A91" s="3" t="str">
        <x:v>A049</x:v>
      </x:c>
      <x:c r="B91" s="3" t="str">
        <x:v>Olay</x:v>
      </x:c>
      <x:c r="C91" s="3" t="str">
        <x:v>moisturizer</x:v>
      </x:c>
      <x:c r="D91" s="3" t="str">
        <x:v>Conventional names</x:v>
      </x:c>
      <x:c r="E91" s="3" t="str">
        <x:v>Present</x:v>
      </x:c>
      <x:c r="F91" s="3" t="str">
        <x:v>Palmitoyl Pentapeptide-4; Palmitoyl Dipeptide-7</x:v>
      </x:c>
      <x:c r="G91" s="3"/>
      <x:c r="H91" s="3" t="str">
        <x:v>Relative amount only</x:v>
      </x:c>
      <x:c r="I91" s="3" t="str">
        <x:v>2X* the Collagen Peptide; *vs base Collagen Peptide 24</x:v>
      </x:c>
      <x:c r="J91" s="3" t="str">
        <x:v>Explicit relative composition comparison only; no absolute percentage, peptide fraction, or concentration of the comparator or this product is established.</x:v>
      </x:c>
      <x:c r="K91" s="3" t="str">
        <x:v>Product ingredient declaration found in public page HTML; named peptide entries extracted separately.</x:v>
      </x:c>
      <x:c r="L91" s="3" t="str">
        <x:v>Present</x:v>
      </x:c>
      <x:c r="M91" s="3" t="str">
        <x:v>Observed public page and matching official public product feed; prices/formulas may change. No purchase, efficacy or measured concentration verification. Stated ounce type unresolved in text. Do not normalize until metric or mass/fluid qualifier is independently established. 2Xcollagenpeptide versus base formula is a relative formulation comparison, not an absolute concentration;24 denotes hydration duration.</x:v>
      </x:c>
      <x:c r="N91" s="3" t="str">
        <x:v>Second source check completed</x:v>
      </x:c>
      <x:c r="O91" s="3"/>
      <x:c r="P91" s="3" t="str">
        <x:v>https://www.olay.com/products/olay-collagen-peptide-max-moisturizing-cream</x:v>
      </x:c>
      <x:c r="Q91" s="3" t="str">
        <x:v>https://www.olay.com/products/olay-collagen-peptide-max-moisturizing-cream</x:v>
      </x:c>
    </x:row>
    <x:row r="92" ht="52" customHeight="1">
      <x:c r="A92" s="3" t="str">
        <x:v>A046</x:v>
      </x:c>
      <x:c r="B92" s="3" t="str">
        <x:v>Olay</x:v>
      </x:c>
      <x:c r="C92" s="3" t="str">
        <x:v>moisturizer</x:v>
      </x:c>
      <x:c r="D92" s="3" t="str">
        <x:v>Conventional names</x:v>
      </x:c>
      <x:c r="E92" s="3" t="str">
        <x:v>Present</x:v>
      </x:c>
      <x:c r="F92" s="3" t="str">
        <x:v>PALMITOYL PENTAPEPTIDE-4; PALMITOYL DIPEPTIDE-7</x:v>
      </x:c>
      <x:c r="G92" s="3"/>
      <x:c r="H92" s="3" t="str">
        <x:v>None found</x:v>
      </x:c>
      <x:c r="I92" s="3" t="str">
        <x:v>None found on assessed product page</x:v>
      </x:c>
      <x:c r="J92" s="3" t="str">
        <x:v>No numerical peptide amount found on assessed product page; peptide counts, other ingredient percentages, clinical results and promotional discounts excluded.</x:v>
      </x:c>
      <x:c r="K92" s="3" t="str">
        <x:v>Product ingredient declaration found in public page HTML; named peptide entries extracted separately.</x:v>
      </x:c>
      <x:c r="L92" s="3" t="str">
        <x:v>Present</x:v>
      </x:c>
      <x:c r="M92"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92" s="3" t="str">
        <x:v>Second source check completed</x:v>
      </x:c>
      <x:c r="O92" s="3"/>
      <x:c r="P92" s="3" t="str">
        <x:v>https://www.olay.com/products/olay-niacinamide-hydrating-cream</x:v>
      </x:c>
      <x:c r="Q92" s="3" t="str">
        <x:v>https://www.olay.com/products/olay-niacinamide-hydrating-cream</x:v>
      </x:c>
    </x:row>
    <x:row r="93" ht="52" customHeight="1">
      <x:c r="A93" s="3" t="str">
        <x:v>A048</x:v>
      </x:c>
      <x:c r="B93" s="3" t="str">
        <x:v>Olay</x:v>
      </x:c>
      <x:c r="C93" s="3" t="str">
        <x:v>moisturizer</x:v>
      </x:c>
      <x:c r="D93" s="3" t="str">
        <x:v>Conventional names</x:v>
      </x:c>
      <x:c r="E93" s="3" t="str">
        <x:v>Present</x:v>
      </x:c>
      <x:c r="F93" s="3" t="str">
        <x:v>Palmitoyl Dipeptide-7; Palmitoyl Pentapeptide-4; Tripeptide-3</x:v>
      </x:c>
      <x:c r="G93" s="3"/>
      <x:c r="H93" s="3" t="str">
        <x:v>None found</x:v>
      </x:c>
      <x:c r="I93" s="3" t="str">
        <x:v>None found on assessed product page</x:v>
      </x:c>
      <x:c r="J93" s="3" t="str">
        <x:v>No numerical peptide amount found on assessed product page; peptide counts, other ingredient percentages, clinical results and promotional discounts excluded.</x:v>
      </x:c>
      <x:c r="K93" s="3" t="str">
        <x:v>Product ingredient declaration found in public page HTML; named peptide entries extracted separately.</x:v>
      </x:c>
      <x:c r="L93" s="3" t="str">
        <x:v>Present</x:v>
      </x:c>
      <x:c r="M93"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93" s="3" t="str">
        <x:v>Second source check completed</x:v>
      </x:c>
      <x:c r="O93" s="3"/>
      <x:c r="P93" s="3" t="str">
        <x:v>https://www.olay.com/products/regenerist-micro-sculpting-cream-moisturizer-fragrance-free</x:v>
      </x:c>
      <x:c r="Q93" s="3" t="str">
        <x:v>https://www.olay.com/products/regenerist-micro-sculpting-cream-moisturizer-fragrance-free</x:v>
      </x:c>
    </x:row>
    <x:row r="94" ht="52" customHeight="1">
      <x:c r="A94" s="3" t="str">
        <x:v>A050</x:v>
      </x:c>
      <x:c r="B94" s="3" t="str">
        <x:v>Olay</x:v>
      </x:c>
      <x:c r="C94" s="3" t="str">
        <x:v>moisturizer</x:v>
      </x:c>
      <x:c r="D94" s="3" t="str">
        <x:v>Conventional names</x:v>
      </x:c>
      <x:c r="E94" s="3" t="str">
        <x:v>Present</x:v>
      </x:c>
      <x:c r="F94" s="3" t="str">
        <x:v>PALMITOYL PENTAPEPTIDE-4</x:v>
      </x:c>
      <x:c r="G94" s="3"/>
      <x:c r="H94" s="3" t="str">
        <x:v>None found</x:v>
      </x:c>
      <x:c r="I94" s="3" t="str">
        <x:v>None found on assessed product page</x:v>
      </x:c>
      <x:c r="J94" s="3" t="str">
        <x:v>No numerical peptide amount found on assessed product page; peptide counts, other ingredient percentages, clinical results and promotional discounts excluded.</x:v>
      </x:c>
      <x:c r="K94" s="3" t="str">
        <x:v>Product ingredient declaration found in public page HTML; named peptide entries extracted separately.</x:v>
      </x:c>
      <x:c r="L94" s="3" t="str">
        <x:v>Present</x:v>
      </x:c>
      <x:c r="M94"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94" s="3" t="str">
        <x:v>Second source check completed</x:v>
      </x:c>
      <x:c r="O94" s="3"/>
      <x:c r="P94" s="3" t="str">
        <x:v>https://www.olay.com/products/regenerist-ultra-rich-moisturizer</x:v>
      </x:c>
      <x:c r="Q94" s="3" t="str">
        <x:v>https://www.olay.com/products/regenerist-ultra-rich-moisturizer</x:v>
      </x:c>
    </x:row>
    <x:row r="95" ht="91" customHeight="1">
      <x:c r="A95" s="3" t="str">
        <x:v>A047</x:v>
      </x:c>
      <x:c r="B95" s="3" t="str">
        <x:v>Olay</x:v>
      </x:c>
      <x:c r="C95" s="3" t="str">
        <x:v>moisturizer</x:v>
      </x:c>
      <x:c r="D95" s="3" t="str">
        <x:v>Conventional names</x:v>
      </x:c>
      <x:c r="E95" s="3" t="str">
        <x:v>Present</x:v>
      </x:c>
      <x:c r="F95" s="3" t="str">
        <x:v>PALMITOYL PENTAPEPTIDE-4</x:v>
      </x:c>
      <x:c r="G95" s="3"/>
      <x:c r="H95" s="3" t="str">
        <x:v>None found</x:v>
      </x:c>
      <x:c r="I95" s="3" t="str">
        <x:v>None found on assessed product page</x:v>
      </x:c>
      <x:c r="J95" s="3" t="str">
        <x:v>No numerical peptide amount found on assessed product page; peptide counts, other ingredient percentages, clinical results and promotional discounts excluded.</x:v>
      </x:c>
      <x:c r="K95" s="3" t="str">
        <x:v>Product ingredient declaration found in public page HTML; named peptide entries extracted separately.</x:v>
      </x:c>
      <x:c r="L95" s="3" t="str">
        <x:v>Present</x:v>
      </x:c>
      <x:c r="M95" s="3" t="str">
        <x:v>Observed public page and matching official public product feed; prices/formulas may change. No purchase, efficacy or measured concentration verification. Stated ounce type unresolved in text. Do not normalize until metric or mass/fluid qualifier is independently established. Product is non-SPF Whip variant and ingredients show no sunscreen actives/drug facts. Generic description mentions sun protection; catalog/title and separate SPF25 SKU distinguish the non-SPF formulation. Ingredient lines appear out of order, but all declaration blocks are present.</x:v>
      </x:c>
      <x:c r="N95" s="3" t="str">
        <x:v>Second source check completed</x:v>
      </x:c>
      <x:c r="O95" s="3"/>
      <x:c r="P95" s="3" t="str">
        <x:v>https://www.olay.com/products/regenerist-whip-face-moisturizer-fragrance-free</x:v>
      </x:c>
      <x:c r="Q95" s="3" t="str">
        <x:v>https://www.olay.com/products/regenerist-whip-face-moisturizer-fragrance-free</x:v>
      </x:c>
    </x:row>
    <x:row r="96" ht="65" customHeight="1">
      <x:c r="A96" s="3" t="str">
        <x:v>B021</x:v>
      </x:c>
      <x:c r="B96" s="3" t="str">
        <x:v>Ole Henriksen</x:v>
      </x:c>
      <x:c r="C96" s="3" t="str">
        <x:v>moisturizer</x:v>
      </x:c>
      <x:c r="D96" s="3" t="str">
        <x:v>Conventional names</x:v>
      </x:c>
      <x:c r="E96" s="3" t="str">
        <x:v>Present</x:v>
      </x:c>
      <x:c r="F96" s="3" t="str">
        <x:v>Acetyl Hexapeptide-1; Acetyl Hexapeptide-8; Acetyl Octapeptide-3; Acetyl Tetrapeptide-2; Acetyl Dipeptide-1 Cetyl Ester; Palmitoyl Tripeptide-1; Palmitoyl Tetrapeptide-7; Carnosine</x:v>
      </x:c>
      <x:c r="G96" s="3"/>
      <x:c r="H96" s="3" t="str">
        <x:v>None found</x:v>
      </x:c>
      <x:c r="I96" s="3" t="str">
        <x:v>none found</x:v>
      </x:c>
      <x:c r="J96" s="3" t="str">
        <x:v>8 Peptides is a count, not concentration.</x:v>
      </x:c>
      <x:c r="K96" s="3" t="str">
        <x:v>Full Ingredients List: complete product declaration inspected; Acetyl Hexapeptide-1; Acetyl Hexapeptide-8; Acetyl Octapeptide-3; Acetyl Tetrapeptide-2; Acetyl Dipeptide-1 Cetyl Ester; Palmitoyl Tripeptide-1; Palmitoyl Tetrapeptide-7; Carnosine</x:v>
      </x:c>
      <x:c r="L96" s="3" t="str">
        <x:v>Present</x:v>
      </x:c>
      <x:c r="M96" s="3" t="str">
        <x:v>Snapshot of page disclosure, not measured composition. Ambiguous oz retained; no density or fluid-unit inference. Image-only amount claims not exhaustively assessed.</x:v>
      </x:c>
      <x:c r="N96" s="3" t="str">
        <x:v>Second source check completed</x:v>
      </x:c>
      <x:c r="O96" s="3"/>
      <x:c r="P96" s="3" t="str">
        <x:v>https://olehenriksen.com/products/strength-trainer-peptide-boost-moisturizer</x:v>
      </x:c>
      <x:c r="Q96" s="3" t="str">
        <x:v>https://olehenriksen.com/products/strength-trainer-peptide-boost-moisturizer</x:v>
      </x:c>
    </x:row>
    <x:row r="97" ht="39" customHeight="1">
      <x:c r="A97" s="3" t="str">
        <x:v>B019</x:v>
      </x:c>
      <x:c r="B97" s="3" t="str">
        <x:v>Rhode</x:v>
      </x:c>
      <x:c r="C97" s="3" t="str">
        <x:v>moisturizer</x:v>
      </x:c>
      <x:c r="D97" s="3" t="str">
        <x:v>Conventional names</x:v>
      </x:c>
      <x:c r="E97" s="3" t="str">
        <x:v>Present</x:v>
      </x:c>
      <x:c r="F97" s="3" t="str">
        <x:v>Acetyl Tetrapeptide-2; Palmitoyl Heptapeptide-27; Palmitoyl Oligopeptide-78; Palmitoyl Octapeptide-24</x:v>
      </x:c>
      <x:c r="G97" s="3"/>
      <x:c r="H97" s="3" t="str">
        <x:v>None found</x:v>
      </x:c>
      <x:c r="I97" s="3" t="str">
        <x:v>none found</x:v>
      </x:c>
      <x:c r="J97" s="3" t="str">
        <x:v>No eligible numerical peptide-amount claim found in assessed PDP text; count/other actives excluded.</x:v>
      </x:c>
      <x:c r="K97" s="3" t="str">
        <x:v>Current complete product ingredient declaration reviewed, named peptide entries recorded.</x:v>
      </x:c>
      <x:c r="L97" s="3" t="str">
        <x:v>Present</x:v>
      </x:c>
      <x:c r="M97" s="3" t="str">
        <x:v>Product-page snapshot, not measured composition. Pack unit unresolved; raw price only until metric/fluid/weight independently verified. Image-only amount claims not exhaustively OCR assessed.</x:v>
      </x:c>
      <x:c r="N97" s="3" t="str">
        <x:v>Second source check completed</x:v>
      </x:c>
      <x:c r="O97" s="3"/>
      <x:c r="P97" s="3" t="str">
        <x:v>https://www.rhodeskin.com/products/barrier-restore-cream</x:v>
      </x:c>
      <x:c r="Q97" s="3" t="str">
        <x:v>https://www.rhodeskin.com/products/barrier-restore-cream</x:v>
      </x:c>
    </x:row>
    <x:row r="98" ht="52" customHeight="1">
      <x:c r="A98" s="3" t="str">
        <x:v>A039</x:v>
      </x:c>
      <x:c r="B98" s="3" t="str">
        <x:v>StriVectin</x:v>
      </x:c>
      <x:c r="C98" s="3" t="str">
        <x:v>moisturizer</x:v>
      </x:c>
      <x:c r="D98" s="3" t="str">
        <x:v>Conventional names</x:v>
      </x:c>
      <x:c r="E98" s="3" t="str">
        <x:v>Present</x:v>
      </x:c>
      <x:c r="F98" s="3" t="str">
        <x:v>Heptapeptide-68 Amide Acetate; Tetrapeptide-14</x:v>
      </x:c>
      <x:c r="G98" s="3"/>
      <x:c r="H98" s="3" t="str">
        <x:v>None found</x:v>
      </x:c>
      <x:c r="I98" s="3" t="str">
        <x:v>None found on assessed product page</x:v>
      </x:c>
      <x:c r="J98" s="3" t="str">
        <x:v>No numerical peptide amount found on assessed product page; peptide counts, other ingredient percentages, clinical results and promotional discounts excluded.</x:v>
      </x:c>
      <x:c r="K98" s="3" t="str">
        <x:v>Product ingredient declaration found in public page HTML; named peptide entries extracted separately.</x:v>
      </x:c>
      <x:c r="L98" s="3" t="str">
        <x:v>Present</x:v>
      </x:c>
      <x:c r="M98"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98" s="3" t="str">
        <x:v>Second source check completed</x:v>
      </x:c>
      <x:c r="O98" s="3"/>
      <x:c r="P98" s="3" t="str">
        <x:v>https://strivectin.com/products/new-barrier-restore-moisturizer</x:v>
      </x:c>
      <x:c r="Q98" s="3" t="str">
        <x:v>https://strivectin.com/products/new-barrier-restore-moisturizer</x:v>
      </x:c>
    </x:row>
    <x:row r="99" ht="52" customHeight="1">
      <x:c r="A99" s="3" t="str">
        <x:v>A044</x:v>
      </x:c>
      <x:c r="B99" s="3" t="str">
        <x:v>StriVectin</x:v>
      </x:c>
      <x:c r="C99" s="3" t="str">
        <x:v>moisturizer</x:v>
      </x:c>
      <x:c r="D99" s="3" t="str">
        <x:v>Conventional names</x:v>
      </x:c>
      <x:c r="E99" s="3" t="str">
        <x:v>Present</x:v>
      </x:c>
      <x:c r="F99" s="3" t="str">
        <x:v>Acetyl Dipeptide-1 Cetyl Ester</x:v>
      </x:c>
      <x:c r="G99" s="3"/>
      <x:c r="H99" s="3" t="str">
        <x:v>None found</x:v>
      </x:c>
      <x:c r="I99" s="3" t="str">
        <x:v>None found on assessed product page</x:v>
      </x:c>
      <x:c r="J99" s="3" t="str">
        <x:v>No numerical peptide amount found on assessed product page; peptide counts, other ingredient percentages, clinical results and promotional discounts excluded.</x:v>
      </x:c>
      <x:c r="K99" s="3" t="str">
        <x:v>Product ingredient declaration found in public page HTML; named peptide entries extracted separately.</x:v>
      </x:c>
      <x:c r="L99" s="3" t="str">
        <x:v>Present</x:v>
      </x:c>
      <x:c r="M99"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99" s="3" t="str">
        <x:v>Second source check completed</x:v>
      </x:c>
      <x:c r="O99" s="3"/>
      <x:c r="P99" s="3" t="str">
        <x:v>https://strivectin.com/products/contour-restore-face-cream</x:v>
      </x:c>
      <x:c r="Q99" s="3" t="str">
        <x:v>https://strivectin.com/products/contour-restore-face-cream</x:v>
      </x:c>
    </x:row>
    <x:row r="100" ht="52" customHeight="1">
      <x:c r="A100" s="3" t="str">
        <x:v>A038</x:v>
      </x:c>
      <x:c r="B100" s="3" t="str">
        <x:v>StriVectin</x:v>
      </x:c>
      <x:c r="C100" s="3" t="str">
        <x:v>moisturizer</x:v>
      </x:c>
      <x:c r="D100" s="3" t="str">
        <x:v>Conventional names</x:v>
      </x:c>
      <x:c r="E100" s="3" t="str">
        <x:v>Present</x:v>
      </x:c>
      <x:c r="F100" s="3" t="str">
        <x:v>Acetyl Hexapeptide-8; Pentapeptide-84 Amide Acetate</x:v>
      </x:c>
      <x:c r="G100" s="3"/>
      <x:c r="H100" s="3" t="str">
        <x:v>None found</x:v>
      </x:c>
      <x:c r="I100" s="3" t="str">
        <x:v>None found on assessed product page</x:v>
      </x:c>
      <x:c r="J100" s="3" t="str">
        <x:v>No numerical peptide amount found on assessed product page; peptide counts, other ingredient percentages, clinical results and promotional discounts excluded.</x:v>
      </x:c>
      <x:c r="K100" s="3" t="str">
        <x:v>Product ingredient declaration found in public page HTML; named peptide entries extracted separately.</x:v>
      </x:c>
      <x:c r="L100" s="3" t="str">
        <x:v>Present</x:v>
      </x:c>
      <x:c r="M100"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100" s="3" t="str">
        <x:v>Second source check completed</x:v>
      </x:c>
      <x:c r="O100" s="3"/>
      <x:c r="P100" s="3" t="str">
        <x:v>https://strivectin.com/products/peptide-plump®-collagen-cushion-cream</x:v>
      </x:c>
      <x:c r="Q100" s="3" t="str">
        <x:v>https://strivectin.com/products/peptide-plump®-collagen-cushion-cream</x:v>
      </x:c>
    </x:row>
    <x:row r="101" ht="91" customHeight="1">
      <x:c r="A101" s="3" t="str">
        <x:v>A040</x:v>
      </x:c>
      <x:c r="B101" s="3" t="str">
        <x:v>StriVectin</x:v>
      </x:c>
      <x:c r="C101" s="3" t="str">
        <x:v>moisturizer</x:v>
      </x:c>
      <x:c r="D101" s="3" t="str">
        <x:v>Conventional names</x:v>
      </x:c>
      <x:c r="E101" s="3" t="str">
        <x:v>Present</x:v>
      </x:c>
      <x:c r="F101" s="3" t="str">
        <x:v>Pentapeptide-84 Amide Acetate; Palmitoyl Tetrapeptide-7; Palmitoyl Tripeptide-1; Palmitoyl Tripeptide-38; Nicotiana Benthamiana Hexapeptide-40 sh-Oligopeptide-1; Copper Tripeptide-1</x:v>
      </x:c>
      <x:c r="G101" s="3"/>
      <x:c r="H101" s="3" t="str">
        <x:v>Ambiguous attribution</x:v>
      </x:c>
      <x:c r="I101" s="3" t="str">
        <x:v>30% more collagen-boosting peptide power than its previous formulations</x:v>
      </x:c>
      <x:c r="J101" s="3" t="str">
        <x:v>Undefined peptide power comparison with previous formulations; no absolute or clearly defined relative composition basis.</x:v>
      </x:c>
      <x:c r="K101" s="3" t="str">
        <x:v>Product ingredient declaration found in public page HTML; named peptide entries extracted separately.</x:v>
      </x:c>
      <x:c r="L101" s="3" t="str">
        <x:v>Present</x:v>
      </x:c>
      <x:c r="M101" s="3" t="str">
        <x:v>Observed public page and matching official public product feed; prices/formulas may change. No purchase, efficacy or measured concentration verification. Stated ounce type unresolved in text. Do not normalize until metric or mass/fluid qualifier is independently established. Directions separately specify wrinkle use over cleansed face and stretch-mark use on body. Retained for its explicit facial moisturizer use. The30%more peptide power comparison is relative to previous formulas, not an absolute amount; excluded from amount codes.</x:v>
      </x:c>
      <x:c r="N101" s="3" t="str">
        <x:v>Second source check completed</x:v>
      </x:c>
      <x:c r="O101" s="3"/>
      <x:c r="P101" s="3" t="str">
        <x:v>https://strivectin.com/products/sd-advanced-plus-intensive-moisturizer</x:v>
      </x:c>
      <x:c r="Q101" s="3" t="str">
        <x:v>https://strivectin.com/products/sd-advanced-plus-intensive-moisturizer</x:v>
      </x:c>
    </x:row>
    <x:row r="102" ht="52" customHeight="1">
      <x:c r="A102" s="3" t="str">
        <x:v>A041</x:v>
      </x:c>
      <x:c r="B102" s="3" t="str">
        <x:v>StriVectin</x:v>
      </x:c>
      <x:c r="C102" s="3" t="str">
        <x:v>moisturizer</x:v>
      </x:c>
      <x:c r="D102" s="3" t="str">
        <x:v>Conventional names</x:v>
      </x:c>
      <x:c r="E102" s="3" t="str">
        <x:v>Present</x:v>
      </x:c>
      <x:c r="F102" s="3" t="str">
        <x:v>Palmitoyl Tripeptide-1; Palmitoyl Tetrapeptide-7; Acetyl Hexapeptide-8</x:v>
      </x:c>
      <x:c r="G102" s="3"/>
      <x:c r="H102" s="3" t="str">
        <x:v>None found</x:v>
      </x:c>
      <x:c r="I102" s="3" t="str">
        <x:v>None found on assessed product page</x:v>
      </x:c>
      <x:c r="J102" s="3" t="str">
        <x:v>No numerical peptide amount found on assessed product page; peptide counts, other ingredient percentages, clinical results and promotional discounts excluded.</x:v>
      </x:c>
      <x:c r="K102" s="3" t="str">
        <x:v>Product ingredient declaration found in public page HTML; named peptide entries extracted separately.</x:v>
      </x:c>
      <x:c r="L102" s="3" t="str">
        <x:v>Present</x:v>
      </x:c>
      <x:c r="M102"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102" s="3" t="str">
        <x:v>Second source check completed</x:v>
      </x:c>
      <x:c r="O102" s="3"/>
      <x:c r="P102" s="3" t="str">
        <x:v>https://strivectin.com/products/super-c-night-vitamin-c-night-cream</x:v>
      </x:c>
      <x:c r="Q102" s="3" t="str">
        <x:v>https://strivectin.com/products/super-c-night-vitamin-c-night-cream</x:v>
      </x:c>
    </x:row>
    <x:row r="103" ht="52" customHeight="1">
      <x:c r="A103" s="3" t="str">
        <x:v>A037</x:v>
      </x:c>
      <x:c r="B103" s="3" t="str">
        <x:v>StriVectin</x:v>
      </x:c>
      <x:c r="C103" s="3" t="str">
        <x:v>moisturizer</x:v>
      </x:c>
      <x:c r="D103" s="3" t="str">
        <x:v>Conventional names</x:v>
      </x:c>
      <x:c r="E103" s="3" t="str">
        <x:v>Present</x:v>
      </x:c>
      <x:c r="F103" s="3" t="str">
        <x:v>Palmitoyl Tripeptide-5; Palmitoyl Tetrapeptide-72 Amide</x:v>
      </x:c>
      <x:c r="G103" s="3"/>
      <x:c r="H103" s="3" t="str">
        <x:v>None found</x:v>
      </x:c>
      <x:c r="I103" s="3" t="str">
        <x:v>None found on assessed product page</x:v>
      </x:c>
      <x:c r="J103" s="3" t="str">
        <x:v>No numerical peptide amount found on assessed product page; peptide counts, other ingredient percentages, clinical results and promotional discounts excluded.</x:v>
      </x:c>
      <x:c r="K103" s="3" t="str">
        <x:v>Product ingredient declaration found in public page HTML; named peptide entries extracted separately.</x:v>
      </x:c>
      <x:c r="L103" s="3" t="str">
        <x:v>Present</x:v>
      </x:c>
      <x:c r="M103"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103" s="3" t="str">
        <x:v>Second source check completed</x:v>
      </x:c>
      <x:c r="O103" s="3"/>
      <x:c r="P103" s="3" t="str">
        <x:v>https://strivectin.com/products/rich-barrier-cream</x:v>
      </x:c>
      <x:c r="Q103" s="3" t="str">
        <x:v>https://strivectin.com/products/rich-barrier-cream</x:v>
      </x:c>
    </x:row>
    <x:row r="104" ht="65" customHeight="1">
      <x:c r="A104" s="3" t="str">
        <x:v>B057</x:v>
      </x:c>
      <x:c r="B104" s="3" t="str">
        <x:v>Youth To The People</x:v>
      </x:c>
      <x:c r="C104" s="3" t="str">
        <x:v>moisturizer</x:v>
      </x:c>
      <x:c r="D104" s="3" t="str">
        <x:v>Conventional names</x:v>
      </x:c>
      <x:c r="E104" s="3" t="str">
        <x:v>Present</x:v>
      </x:c>
      <x:c r="F104" s="3" t="str">
        <x:v>Sh-Polypeptide-121; Acetyl Tetrapeptide-11; Acetyl Tetrapeptide-9; Acetyl Tetrapeptide-2</x:v>
      </x:c>
      <x:c r="G104" s="3" t="str">
        <x:v>Polypeptide-121; Tetrapeptides 2, 9 + 11</x:v>
      </x:c>
      <x:c r="H104" s="3" t="str">
        <x:v>None found</x:v>
      </x:c>
      <x:c r="I104" s="3" t="str">
        <x:v>none found</x:v>
      </x:c>
      <x:c r="J104" s="3" t="str">
        <x:v>No eligible numerical peptide amount found in assessed product page text. Counts, names/numbers, nonpeptide percentages and clinical outcomes excluded.</x:v>
      </x:c>
      <x:c r="K104" s="3" t="str">
        <x:v>Independent reviewer C opened the ordinary visible Full ingredient list link; owner B independently viewed the saved full modal screenshot. Conventional declaration begins Water/Aqua/Eau and ends Xanthan Gum. Named INCI entries: Sh-Polypeptide-121; Acetyl Tetrapeptide-11; Acetyl Tetrapeptide-9; Acetyl Tetrapeptide-2.</x:v>
      </x:c>
      <x:c r="L104" s="3" t="str">
        <x:v>Present</x:v>
      </x:c>
      <x:c r="M104" s="3" t="str">
        <x:v>Current public declaration snapshot, not measured composition. Initial collector modal-access failure was resolved by independent ordinary visible-link inspection. Brand notes ingredients can change and directs purchasers to package. Declared2oz remains unresolved; no density or fluid/weight inference.</x:v>
      </x:c>
      <x:c r="N104" s="3" t="str">
        <x:v>Second source check completed</x:v>
      </x:c>
      <x:c r="O104" s="3"/>
      <x:c r="P104" s="3" t="str">
        <x:v>https://www.youthtothepeople.com/skincare/polypeptide-121-future-cream/810834031473.html</x:v>
      </x:c>
      <x:c r="Q104" s="3" t="str">
        <x:v>https://www.youthtothepeople.com/skincare/polypeptide-121-future-cream/810834031473.html</x:v>
      </x:c>
    </x:row>
    <x:row r="105" ht="52" customHeight="1">
      <x:c r="A105" s="3" t="str">
        <x:v>A058</x:v>
      </x:c>
      <x:c r="B105" s="3" t="str">
        <x:v>e.l.f. Cosmetics</x:v>
      </x:c>
      <x:c r="C105" s="3" t="str">
        <x:v>serum</x:v>
      </x:c>
      <x:c r="D105" s="3" t="str">
        <x:v>Conventional names</x:v>
      </x:c>
      <x:c r="E105" s="3" t="str">
        <x:v>Present</x:v>
      </x:c>
      <x:c r="F105" s="3" t="str">
        <x:v>Acetyl Hexapeptide-8</x:v>
      </x:c>
      <x:c r="G105" s="3"/>
      <x:c r="H105" s="3" t="str">
        <x:v>None found</x:v>
      </x:c>
      <x:c r="I105" s="3" t="str">
        <x:v>None found on assessed product page</x:v>
      </x:c>
      <x:c r="J105" s="3" t="str">
        <x:v>No absolute numerical peptide composition amount found in current product benefits or native ingredient panel; 3X Pro-Collagen technology/count and clinical result percentages are not concentration disclosures.</x:v>
      </x:c>
      <x:c r="K105" s="3" t="str">
        <x:v>Full public Ingredients/AllIngredients panel expanded and read in normal browser. Exact peptide names recorded from ingredient declaration; panel saved in evidence file.</x:v>
      </x:c>
      <x:c r="L105" s="3" t="str">
        <x:v>Present</x:v>
      </x:c>
      <x:c r="M105" s="3" t="str">
        <x:v>Reader/anonymous HTML shells omit full panel. Native public browser panel was inspected. Pack ingredients may vary over time. No purity, active fraction or efficacy measurement.</x:v>
      </x:c>
      <x:c r="N105" s="3" t="str">
        <x:v>Second source check completed</x:v>
      </x:c>
      <x:c r="O105" s="3"/>
      <x:c r="P105" s="3" t="str">
        <x:v>https://www.elfcosmetics.com/products/glass-slick-serum-stick</x:v>
      </x:c>
      <x:c r="Q105" s="3" t="str">
        <x:v>https://www.elfcosmetics.com/products/glass-slick-serum-stick</x:v>
      </x:c>
    </x:row>
    <x:row r="106" ht="39" customHeight="1">
      <x:c r="A106" s="3" t="str">
        <x:v>B046</x:v>
      </x:c>
      <x:c r="B106" s="3" t="str">
        <x:v>IMAGE Skincare</x:v>
      </x:c>
      <x:c r="C106" s="3" t="str">
        <x:v>serum</x:v>
      </x:c>
      <x:c r="D106" s="3" t="str">
        <x:v>Conventional names</x:v>
      </x:c>
      <x:c r="E106" s="3" t="str">
        <x:v>Present</x:v>
      </x:c>
      <x:c r="F106" s="3" t="str">
        <x:v>Oligopeptide-10</x:v>
      </x:c>
      <x:c r="G106" s="3"/>
      <x:c r="H106" s="3" t="str">
        <x:v>None found</x:v>
      </x:c>
      <x:c r="I106" s="3" t="str">
        <x:v>none found</x:v>
      </x:c>
      <x:c r="J106" s="3" t="str">
        <x:v>No eligible numerical peptide-amount claim found on reviewed PDP; counts, study outcomes, hydration duration and nonpeptide active amounts excluded.</x:v>
      </x:c>
      <x:c r="K106" s="3" t="str">
        <x:v>INGREDIENTS complete product declaration reviewed; cosmetic hydration serum, no OTC active panel in reviewed PDP. Named INCI entries: Oligopeptide-10</x:v>
      </x:c>
      <x:c r="L106" s="3" t="str">
        <x:v>Present</x:v>
      </x:c>
      <x:c r="M106" s="3" t="str">
        <x:v>Current page/pack disclosure snapshot only, no measured concentration or clinical ranking.</x:v>
      </x:c>
      <x:c r="N106" s="3" t="str">
        <x:v>Second source check completed</x:v>
      </x:c>
      <x:c r="O106" s="3"/>
      <x:c r="P106" s="3" t="str">
        <x:v>https://imageskincare.com/products/clear-cell-restoring-serum</x:v>
      </x:c>
      <x:c r="Q106" s="3" t="str">
        <x:v>https://imageskincare.com/products/clear-cell-restoring-serum</x:v>
      </x:c>
    </x:row>
    <x:row r="107" ht="78" customHeight="1">
      <x:c r="A107" s="3" t="str">
        <x:v>B035</x:v>
      </x:c>
      <x:c r="B107" s="3" t="str">
        <x:v>Le Mieux</x:v>
      </x:c>
      <x:c r="C107" s="3" t="str">
        <x:v>serum</x:v>
      </x:c>
      <x:c r="D107" s="3" t="str">
        <x:v>Conventional names</x:v>
      </x:c>
      <x:c r="E107" s="3" t="str">
        <x:v>Present</x:v>
      </x:c>
      <x:c r="F107" s="3" t="str">
        <x:v>Acetyl Tetrapeptide-2; Palmitoyl Tripeptide-1; Palmitoyl Tetrapeptide-7; Palmitoyl Pentapeptide-4; Palmitoyl Tripeptide-5; Acetyl Octapeptide-3</x:v>
      </x:c>
      <x:c r="G107" s="3"/>
      <x:c r="H107" s="3" t="str">
        <x:v>None found</x:v>
      </x:c>
      <x:c r="I107" s="3" t="str">
        <x:v>none found</x:v>
      </x:c>
      <x:c r="J107" s="3" t="str">
        <x:v>No eligible numerical peptide-amount claim found in assessed product page; trade names and peptide counts excluded.</x:v>
      </x:c>
      <x:c r="K107" s="3" t="str">
        <x:v>Full Ingredient List; product declaration inspected, named peptide entries: Acetyl Tetrapeptide-2; Palmitoyl Tripeptide-1; Palmitoyl Tetrapeptide-7; Palmitoyl Pentapeptide-4; Palmitoyl Tripeptide-5; Acetyl Octapeptide-3</x:v>
      </x:c>
      <x:c r="L107" s="3" t="str">
        <x:v>Present</x:v>
      </x:c>
      <x:c r="M107" s="3" t="str">
        <x:v>Page disclosure snapshot; not measured composition. Images not exhaustively OCR assessed for amount claims.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107" s="3" t="str">
        <x:v>Second source check completed</x:v>
      </x:c>
      <x:c r="O107" s="3"/>
      <x:c r="P107" s="3" t="str">
        <x:v>https://lemieuxskincare.com/products/collagen-peptide-serum</x:v>
      </x:c>
      <x:c r="Q107" s="3" t="str">
        <x:v>https://lemieuxskincare.com/products/collagen-peptide-serum</x:v>
      </x:c>
    </x:row>
    <x:row r="108" ht="39" customHeight="1">
      <x:c r="A108" s="3" t="str">
        <x:v>A004</x:v>
      </x:c>
      <x:c r="B108" s="3" t="str">
        <x:v>Acure</x:v>
      </x:c>
      <x:c r="C108" s="3" t="str">
        <x:v>serum</x:v>
      </x:c>
      <x:c r="D108" s="3" t="str">
        <x:v>Conventional names</x:v>
      </x:c>
      <x:c r="E108" s="3" t="str">
        <x:v>Present</x:v>
      </x:c>
      <x:c r="F108" s="3" t="str">
        <x:v>s-Pea Oligopeptide-1 SP</x:v>
      </x:c>
      <x:c r="G108" s="3"/>
      <x:c r="H108" s="3" t="str">
        <x:v>None found</x:v>
      </x:c>
      <x:c r="I108" s="3" t="str">
        <x:v>None found on assessed product page</x:v>
      </x:c>
      <x:c r="J108" s="3" t="str">
        <x:v>No numerical peptide amount found on assessed product page; peptide counts, other ingredient percentages, clinical results and promotional discounts excluded.</x:v>
      </x:c>
      <x:c r="K108" s="3" t="str">
        <x:v>Product ingredient declaration found in public page HTML; named peptide entries extracted separately.</x:v>
      </x:c>
      <x:c r="L108" s="3" t="str">
        <x:v>Present</x:v>
      </x:c>
      <x:c r="M108" s="3" t="str">
        <x:v>Observed public page and matching official public product feed; prices/formulas may change. No purchase, efficacy or measured concentration verification.</x:v>
      </x:c>
      <x:c r="N108" s="3" t="str">
        <x:v>Second source check completed</x:v>
      </x:c>
      <x:c r="O108" s="3"/>
      <x:c r="P108" s="3" t="str">
        <x:v>https://acure.com/products/ai-peptide-serum-niacinamide-anti-aging</x:v>
      </x:c>
      <x:c r="Q108" s="3" t="str">
        <x:v>https://acure.com/products/ai-peptide-serum-niacinamide-anti-aging</x:v>
      </x:c>
    </x:row>
    <x:row r="109" ht="52" customHeight="1">
      <x:c r="A109" s="3" t="str">
        <x:v>B005</x:v>
      </x:c>
      <x:c r="B109" s="3" t="str">
        <x:v>Allies of Skin</x:v>
      </x:c>
      <x:c r="C109" s="3" t="str">
        <x:v>serum</x:v>
      </x:c>
      <x:c r="D109" s="3" t="str">
        <x:v>Unresolved trade or shorthand</x:v>
      </x:c>
      <x:c r="E109" s="3" t="str">
        <x:v>Present</x:v>
      </x:c>
      <x:c r="F109" s="3" t="str">
        <x:v>Acetyl Hexapeptide-8</x:v>
      </x:c>
      <x:c r="G109" s="3"/>
      <x:c r="H109" s="3" t="str">
        <x:v>Blend or complex</x:v>
      </x:c>
      <x:c r="I109" s="3" t="str">
        <x:v>2% Acetyl Hexapeptide-8 Complex; 1% Copper Tripeptide Complex</x:v>
      </x:c>
      <x:c r="J109" s="3" t="str">
        <x:v>Advertised percentage explicitly qualifies a complex or trade material; not each peptide or measured purity.</x:v>
      </x:c>
      <x:c r="K109" s="3" t="str">
        <x:v>Product ingredient declaration reviewed; named peptide strings recorded. Declaration includes marketing complex/shorthand names; list present distinguished from fully resolved INCI.</x:v>
      </x:c>
      <x:c r="L109" s="3" t="str">
        <x:v>Present</x:v>
      </x:c>
      <x:c r="M109" s="3" t="str">
        <x:v>Public product-page snapshot; packaging may change. Reader exposes purchase and restock template signals; stock unresolved pending native review. Image-only amount text not comprehensively OCR assessed; no assay or efficacy inference.</x:v>
      </x:c>
      <x:c r="N109" s="3" t="str">
        <x:v>Second source check completed</x:v>
      </x:c>
      <x:c r="O109" s="3"/>
      <x:c r="P109" s="3" t="str">
        <x:v>https://us.allies.shop/products/copper-tripeptide-ectoin-advanced-repair-serum</x:v>
      </x:c>
      <x:c r="Q109" s="3" t="str">
        <x:v>https://us.allies.shop/products/copper-tripeptide-ectoin-advanced-repair-serum</x:v>
      </x:c>
    </x:row>
    <x:row r="110" ht="52" customHeight="1">
      <x:c r="A110" s="3" t="str">
        <x:v>P09</x:v>
      </x:c>
      <x:c r="B110" s="3" t="str">
        <x:v>Allies of Skin</x:v>
      </x:c>
      <x:c r="C110" s="3" t="str">
        <x:v>serum</x:v>
      </x:c>
      <x:c r="D110" s="3" t="str">
        <x:v>Unresolved trade or shorthand</x:v>
      </x:c>
      <x:c r="E110" s="3" t="str">
        <x:v>Present</x:v>
      </x:c>
      <x:c r="F110" s="3" t="str">
        <x:v>Dipeptide Diaminobutyroyl Benzylamide Diacetate; Pentapeptide-18; Pentapeptide-48</x:v>
      </x:c>
      <x:c r="G110" s="3" t="str">
        <x:v>SH-OLIGOPEPTIDE-1; Lifting Peptide Complex</x:v>
      </x:c>
      <x:c r="H110" s="3" t="str">
        <x:v>Blend or complex</x:v>
      </x:c>
      <x:c r="I110" s="3" t="str">
        <x:v>9% Lifting Peptide Complex; 3% SH-OLIGOPEPTIDE-1 (Growth Factor) Complex</x:v>
      </x:c>
      <x:c r="J110" s="3" t="str">
        <x:v>Both percentages explicitly qualify complexes. Neither is coded as pure peptide concentration. An endorsement shortens the claim, but fuller brand ingredient context identifies complex basis.</x:v>
      </x:c>
      <x:c r="K110" s="3" t="str">
        <x:v>Opened native FULL INGREDIENTS LIST modal headed FULL INGREDIENTS. A long declaration is present, beginning with two complex labels and MSM before resolved INCI names. Fully resolved INCI coded partial, with list presence recorded separately.</x:v>
      </x:c>
      <x:c r="L110" s="3" t="str">
        <x:v>Present</x:v>
      </x:c>
      <x:c r="M110" s="3" t="str">
        <x:v>Assigned reserve for inaccessible/unavailable US INKEY PDP; selection not based on price/disclosure. Full-ingredient-label presence distinguished from conventional resolved-INCI coding. No compliance or actual concentration inference.</x:v>
      </x:c>
      <x:c r="N110" s="3" t="str">
        <x:v>Second source check completed</x:v>
      </x:c>
      <x:c r="O110" s="3"/>
      <x:c r="P110" s="3" t="str">
        <x:v>https://us.allies.shop/products/multi-peptides-gf-advanced-lifting-serum</x:v>
      </x:c>
      <x:c r="Q110" s="3" t="str">
        <x:v>https://us.allies.shop/products/multi-peptides-gf-advanced-lifting-serum</x:v>
      </x:c>
    </x:row>
    <x:row r="111" ht="52" customHeight="1">
      <x:c r="A111" s="3" t="str">
        <x:v>C051</x:v>
      </x:c>
      <x:c r="B111" s="3" t="str">
        <x:v>AMPLE:N</x:v>
      </x:c>
      <x:c r="C111" s="3" t="str">
        <x:v>serum</x:v>
      </x:c>
      <x:c r="D111" s="3" t="str">
        <x:v>Conventional names</x:v>
      </x:c>
      <x:c r="E111" s="3" t="str">
        <x:v>Present</x:v>
      </x:c>
      <x:c r="F111" s="3" t="str">
        <x:v>Dipeptide-15; Hexapeptide-53; Acetyl Hexapeptide-8; Copper Tripeptide-1; Palmitoyl Tripeptide-1; Palmitoyl Pentapeptide-4</x:v>
      </x:c>
      <x:c r="G111" s="3"/>
      <x:c r="H111" s="3" t="str">
        <x:v>None found</x:v>
      </x:c>
      <x:c r="I111" s="3" t="str">
        <x:v>None found on assessed page</x:v>
      </x:c>
      <x:c r="J111" s="3" t="str">
        <x:v>No quantitative peptide amount found in assessed page text; peptide counts and unrelated ingredient percentages excluded. Unknown active purity and percentage basis are not inferred.</x:v>
      </x:c>
      <x:c r="K111" s="3" t="str">
        <x:v>Product ingredient declaration located in page HTML; named peptide entries transcribed. Public page, not tested composition.</x:v>
      </x:c>
      <x:c r="L111" s="3" t="str">
        <x:v>Present</x:v>
      </x:c>
      <x:c r="M111" s="3" t="str">
        <x:v>Retailer declaration may lag manufacturer changes. US price verified independently from anonymous HTML geography. Stock not conclusively settled for US destination; unknown retained, no domestic-stock assumption.</x:v>
      </x:c>
      <x:c r="N111" s="3" t="str">
        <x:v>Second source check completed</x:v>
      </x:c>
      <x:c r="O111" s="3"/>
      <x:c r="P111" s="3" t="str">
        <x:v>https://www.yesstyle.com/en/ample-n-hyper-shot-peptide-ampoule-50ml/info.html/pid.1137347950</x:v>
      </x:c>
      <x:c r="Q111" s="3" t="str">
        <x:v>https://www.yesstyle.com/en/ample-n-hyper-shot-peptide-ampoule-50ml/info.html/pid.1137347950</x:v>
      </x:c>
    </x:row>
    <x:row r="112" ht="52" customHeight="1">
      <x:c r="A112" s="3" t="str">
        <x:v>C053</x:v>
      </x:c>
      <x:c r="B112" s="3" t="str">
        <x:v>AMPLE:N</x:v>
      </x:c>
      <x:c r="C112" s="3" t="str">
        <x:v>serum</x:v>
      </x:c>
      <x:c r="D112" s="3" t="str">
        <x:v>Conventional names</x:v>
      </x:c>
      <x:c r="E112" s="3" t="str">
        <x:v>Present</x:v>
      </x:c>
      <x:c r="F112" s="3" t="str">
        <x:v>Palmitoyl Pentapeptide-4; Acetyl Hexapeptide-8; Palmitoyl Oligopeptide</x:v>
      </x:c>
      <x:c r="G112" s="3"/>
      <x:c r="H112" s="3" t="str">
        <x:v>None found</x:v>
      </x:c>
      <x:c r="I112" s="3" t="str">
        <x:v>None found on assessed page</x:v>
      </x:c>
      <x:c r="J112" s="3" t="str">
        <x:v>No quantitative peptide amount found in assessed page text; peptide counts and unrelated ingredient percentages excluded. Unknown active purity and percentage basis are not inferred.</x:v>
      </x:c>
      <x:c r="K112" s="3" t="str">
        <x:v>Product ingredient declaration located in page HTML; named peptide entries transcribed. Public page, not tested composition.</x:v>
      </x:c>
      <x:c r="L112" s="3" t="str">
        <x:v>Present</x:v>
      </x:c>
      <x:c r="M112" s="3" t="str">
        <x:v>Retailer selected2025version30mL; declaration includes Palmitoyl Oligopeptide and is preserved as printed. Distinct from2X and Hyper formulas. US price verified; actual package revision and stock uncertain.</x:v>
      </x:c>
      <x:c r="N112" s="3" t="str">
        <x:v>Second source check completed</x:v>
      </x:c>
      <x:c r="O112" s="3"/>
      <x:c r="P112" s="3" t="str">
        <x:v>https://www.yesstyle.com/en/ample-n-peptide-shot-ampoule-30ml/info.html/pid.1136721312</x:v>
      </x:c>
      <x:c r="Q112" s="3" t="str">
        <x:v>https://www.yesstyle.com/en/ample-n-peptide-shot-ampoule-30ml/info.html/pid.1136721312</x:v>
      </x:c>
    </x:row>
    <x:row r="113" ht="52" customHeight="1">
      <x:c r="A113" s="3" t="str">
        <x:v>C052</x:v>
      </x:c>
      <x:c r="B113" s="3" t="str">
        <x:v>AMPLE:N</x:v>
      </x:c>
      <x:c r="C113" s="3" t="str">
        <x:v>serum</x:v>
      </x:c>
      <x:c r="D113" s="3" t="str">
        <x:v>Unresolved trade or shorthand</x:v>
      </x:c>
      <x:c r="E113" s="3" t="str">
        <x:v>Present</x:v>
      </x:c>
      <x:c r="F113" s="3" t="str">
        <x:v>Copper Tripeptide-1; Acetyl Tetrapeptide-2; Trifluoroacetyl Tripeptide-2; Palmitoyl Tripeptide-5</x:v>
      </x:c>
      <x:c r="G113" s="3"/>
      <x:c r="H113" s="3" t="str">
        <x:v>Ambiguous attribution</x:v>
      </x:c>
      <x:c r="I113" s="3" t="str">
        <x:v>* Peptide (201.1ppm)</x:v>
      </x:c>
      <x:c r="J113" s="3" t="str">
        <x:v>Footnote gives a generic aggregate peptide amount after a multi-peptide list; cannot assign it to a named individual ingredient/family or defined blend. Preserved without purity/basis inference.</x:v>
      </x:c>
      <x:c r="K113" s="3" t="str">
        <x:v>Major Ingredients declaration present; apparent translated shorthand includes Sodium Hyaluronic Acid Ronate and Pvm/Ma Copolymer. Named peptide entries retained; generic amount footnote is not a named INCI entry.</x:v>
      </x:c>
      <x:c r="L113" s="3" t="str">
        <x:v>Present</x:v>
      </x:c>
      <x:c r="M113" s="3" t="str">
        <x:v>Retailer declaration may lag manufacturer changes. US price verified independently from anonymous HTML geography. Stock not conclusively settled for US destination; unknown retained, no domestic-stock assumption.</x:v>
      </x:c>
      <x:c r="N113" s="3" t="str">
        <x:v>Second source check completed</x:v>
      </x:c>
      <x:c r="O113" s="3"/>
      <x:c r="P113" s="3" t="str">
        <x:v>https://www.yesstyle.com/en/ample-n-peptide-shot-ampoule-2x-30ml/info.html/pid.1120093069</x:v>
      </x:c>
      <x:c r="Q113" s="3" t="str">
        <x:v>https://www.yesstyle.com/en/ample-n-peptide-shot-ampoule-2x-30ml/info.html/pid.1120093069</x:v>
      </x:c>
    </x:row>
    <x:row r="114" ht="65" customHeight="1">
      <x:c r="A114" s="3" t="str">
        <x:v>A024</x:v>
      </x:c>
      <x:c r="B114" s="3" t="str">
        <x:v>Andalou Naturals</x:v>
      </x:c>
      <x:c r="C114" s="3" t="str">
        <x:v>serum</x:v>
      </x:c>
      <x:c r="D114" s="3" t="str">
        <x:v>Conventional names</x:v>
      </x:c>
      <x:c r="E114" s="3" t="str">
        <x:v>Present</x:v>
      </x:c>
      <x:c r="F114" s="3"/>
      <x:c r="G114" s="3" t="str">
        <x:v>Goji glycopeptides</x:v>
      </x:c>
      <x:c r="H114" s="3" t="str">
        <x:v>None found</x:v>
      </x:c>
      <x:c r="I114" s="3" t="str">
        <x:v>None found on assessed product page</x:v>
      </x:c>
      <x:c r="J114" s="3" t="str">
        <x:v>No numerical peptide amount found on assessed product page; peptide counts, other ingredient percentages, clinical results and promotional discounts excluded.</x:v>
      </x:c>
      <x:c r="K114" s="3" t="str">
        <x:v>Product ingredient declaration found in public page HTML; named peptide entries extracted separately.</x:v>
      </x:c>
      <x:c r="L114" s="3" t="str">
        <x:v>Present</x:v>
      </x:c>
      <x:c r="M114" s="3" t="str">
        <x:v>Observed public page and matching official public product feed; prices/formulas may change. No purchase, efficacy or measured concentration verification. Only explicit fluid-ounce quantity located in assessed text; retain fluid unit and apply exact conversion only in analysis. Printed metric on package image remains for reviewer resolution if legible.</x:v>
      </x:c>
      <x:c r="N114" s="3" t="str">
        <x:v>Second source check completed</x:v>
      </x:c>
      <x:c r="O114" s="3"/>
      <x:c r="P114" s="3" t="str">
        <x:v>https://andalou.com/products/age-defying-fruit-stem-cell-revitalize-serum</x:v>
      </x:c>
      <x:c r="Q114" s="3" t="str">
        <x:v>https://andalou.com/products/age-defying-fruit-stem-cell-revitalize-serum</x:v>
      </x:c>
    </x:row>
    <x:row r="115" ht="65" customHeight="1">
      <x:c r="A115" s="3" t="str">
        <x:v>A023</x:v>
      </x:c>
      <x:c r="B115" s="3" t="str">
        <x:v>Andalou Naturals</x:v>
      </x:c>
      <x:c r="C115" s="3" t="str">
        <x:v>serum</x:v>
      </x:c>
      <x:c r="D115" s="3" t="str">
        <x:v>Conventional names</x:v>
      </x:c>
      <x:c r="E115" s="3" t="str">
        <x:v>Present</x:v>
      </x:c>
      <x:c r="F115" s="3" t="str">
        <x:v>SR-Hydrozoan Polypeptide-1 (Vegan Collagen)</x:v>
      </x:c>
      <x:c r="G115" s="3"/>
      <x:c r="H115" s="3" t="str">
        <x:v>None found</x:v>
      </x:c>
      <x:c r="I115" s="3" t="str">
        <x:v>None found on assessed product page</x:v>
      </x:c>
      <x:c r="J115" s="3" t="str">
        <x:v>No numerical peptide amount found on assessed product page; peptide counts, other ingredient percentages, clinical results and promotional discounts excluded.</x:v>
      </x:c>
      <x:c r="K115" s="3" t="str">
        <x:v>Product ingredient declaration found in public page HTML; named peptide entries extracted separately.</x:v>
      </x:c>
      <x:c r="L115" s="3" t="str">
        <x:v>Not found</x:v>
      </x:c>
      <x:c r="M115" s="3" t="str">
        <x:v>Observed public page and matching official public product feed; prices/formulas may change. No purchase, efficacy or measured concentration verification. Only explicit fluid-ounce quantity located in assessed text; retain fluid unit and apply exact conversion only in analysis. Printed metric on package image remains for reviewer resolution if legible.</x:v>
      </x:c>
      <x:c r="N115" s="3" t="str">
        <x:v>Second source check completed</x:v>
      </x:c>
      <x:c r="O115" s="3"/>
      <x:c r="P115" s="3" t="str">
        <x:v>https://andalou.com/products/deep-hydration-life-boosting-serum</x:v>
      </x:c>
      <x:c r="Q115" s="3" t="str">
        <x:v>https://andalou.com/products/deep-hydration-life-boosting-serum</x:v>
      </x:c>
    </x:row>
    <x:row r="116" ht="52" customHeight="1">
      <x:c r="A116" s="3" t="str">
        <x:v>C047</x:v>
      </x:c>
      <x:c r="B116" s="3" t="str">
        <x:v>APLB</x:v>
      </x:c>
      <x:c r="C116" s="3" t="str">
        <x:v>serum</x:v>
      </x:c>
      <x:c r="D116" s="3" t="str">
        <x:v>Conventional names</x:v>
      </x:c>
      <x:c r="E116" s="3" t="str">
        <x:v>Present</x:v>
      </x:c>
      <x:c r="F116" s="3" t="str">
        <x:v>sh-Oligopeptide-1</x:v>
      </x:c>
      <x:c r="G116" s="3"/>
      <x:c r="H116" s="3" t="str">
        <x:v>Blend or complex</x:v>
      </x:c>
      <x:c r="I116" s="3" t="str">
        <x:v>31.7% Azela Pept Cen™ (containing azelaic acid, peptide and centella asiatica leaf water)</x:v>
      </x:c>
      <x:c r="J116" s="3" t="str">
        <x:v>Advertised amount refers to named multi-ingredient complex, not each peptide or pure peptide concentration.</x:v>
      </x:c>
      <x:c r="K116" s="3" t="str">
        <x:v>Product ingredient declaration located in page HTML; named peptide entries transcribed. Public page, not tested composition.</x:v>
      </x:c>
      <x:c r="L116" s="3" t="str">
        <x:v>Present</x:v>
      </x:c>
      <x:c r="M116" s="3" t="str">
        <x:v>Retailer declaration may lag manufacturer changes. US price verified independently from anonymous HTML geography. Stock not conclusively settled for US destination; unknown retained, no domestic-stock assumption.</x:v>
      </x:c>
      <x:c r="N116" s="3" t="str">
        <x:v>Second source check completed</x:v>
      </x:c>
      <x:c r="O116" s="3"/>
      <x:c r="P116" s="3" t="str">
        <x:v>https://www.yesstyle.com/en/aplb-s%C3%A9rum-facial-azelaic/info.html/pid.1130147911</x:v>
      </x:c>
      <x:c r="Q116" s="3" t="str">
        <x:v>https://www.yesstyle.com/en/aplb-s%C3%A9rum-facial-azelaic/info.html/pid.1130147911</x:v>
      </x:c>
    </x:row>
    <x:row r="117" ht="52" customHeight="1">
      <x:c r="A117" s="3" t="str">
        <x:v>C049</x:v>
      </x:c>
      <x:c r="B117" s="3" t="str">
        <x:v>APLB</x:v>
      </x:c>
      <x:c r="C117" s="3" t="str">
        <x:v>serum</x:v>
      </x:c>
      <x:c r="D117" s="3" t="str">
        <x:v>Conventional names</x:v>
      </x:c>
      <x:c r="E117" s="3" t="str">
        <x:v>Present</x:v>
      </x:c>
      <x:c r="F117" s="3" t="str">
        <x:v>sh-Oligopeptide-1</x:v>
      </x:c>
      <x:c r="G117" s="3"/>
      <x:c r="H117" s="3" t="str">
        <x:v>Ingredient-linked</x:v>
      </x:c>
      <x:c r="I117" s="3" t="str">
        <x:v>35.9% Collagen Pept Cen; sh-Oligopeptide-1 (1,000ppt)</x:v>
      </x:c>
      <x:c r="J117" s="3" t="str">
        <x:v>Explicit ingredient-linked ppt amount qualifies; aggregate complex percentage retained separately, not assigned to each peptide. Hydrolyzed collagen2,000ppm excluded.</x:v>
      </x:c>
      <x:c r="K117" s="3" t="str">
        <x:v>Product ingredient declaration located in page HTML; named peptide entries transcribed. Public page, not tested composition.</x:v>
      </x:c>
      <x:c r="L117" s="3" t="str">
        <x:v>Present</x:v>
      </x:c>
      <x:c r="M117" s="3" t="str">
        <x:v>Retailer declaration may lag manufacturer changes. US price verified independently from anonymous HTML geography. Stock not conclusively settled for US destination; unknown retained, no domestic-stock assumption.</x:v>
      </x:c>
      <x:c r="N117" s="3" t="str">
        <x:v>Second source check completed</x:v>
      </x:c>
      <x:c r="O117" s="3"/>
      <x:c r="P117" s="3" t="str">
        <x:v>https://www.yesstyle.com/en/aplb-collagen-egf-peptide-ampoule-serum-40ml/info.html/pid.1125409756</x:v>
      </x:c>
      <x:c r="Q117" s="3" t="str">
        <x:v>https://www.yesstyle.com/en/aplb-collagen-egf-peptide-ampoule-serum-40ml/info.html/pid.1125409756</x:v>
      </x:c>
    </x:row>
    <x:row r="118" ht="39" customHeight="1">
      <x:c r="A118" s="3" t="str">
        <x:v>B008</x:v>
      </x:c>
      <x:c r="B118" s="3" t="str">
        <x:v>Biossance</x:v>
      </x:c>
      <x:c r="C118" s="3" t="str">
        <x:v>serum</x:v>
      </x:c>
      <x:c r="D118" s="3" t="str">
        <x:v>Conventional names</x:v>
      </x:c>
      <x:c r="E118" s="3" t="str">
        <x:v>Present</x:v>
      </x:c>
      <x:c r="F118" s="3" t="str">
        <x:v>Copper Tripeptide-1; Tetrapeptide-30; Palmitoyl Hexapeptide-52</x:v>
      </x:c>
      <x:c r="G118" s="3"/>
      <x:c r="H118" s="3" t="str">
        <x:v>None found</x:v>
      </x:c>
      <x:c r="I118" s="3" t="str">
        <x:v>none found</x:v>
      </x:c>
      <x:c r="J118" s="3" t="str">
        <x:v>No numerical peptide-amount claim found in assessed PDP text. Other active percentages, peptide counts and outcome percentages excluded.</x:v>
      </x:c>
      <x:c r="K118" s="3" t="str">
        <x:v>Product ingredient declaration reviewed; named peptide strings recorded.</x:v>
      </x:c>
      <x:c r="L118" s="3" t="str">
        <x:v>Present</x:v>
      </x:c>
      <x:c r="M118" s="3" t="str">
        <x:v>Public product-page snapshot; packaging may change. Image-only amount text not comprehensively OCR assessed; no assay or efficacy inference.</x:v>
      </x:c>
      <x:c r="N118" s="3" t="str">
        <x:v>Second source check completed</x:v>
      </x:c>
      <x:c r="O118" s="3"/>
      <x:c r="P118" s="3" t="str">
        <x:v>https://www.biossance.com/p/squalane-and-copper-peptide-rapid-plumping-serum/13643574/</x:v>
      </x:c>
      <x:c r="Q118" s="3" t="str">
        <x:v>https://www.biossance.com/p/squalane-and-copper-peptide-rapid-plumping-serum/13643574/</x:v>
      </x:c>
    </x:row>
    <x:row r="119" ht="65" customHeight="1">
      <x:c r="A119" s="3" t="str">
        <x:v>A005</x:v>
      </x:c>
      <x:c r="B119" s="3" t="str">
        <x:v>BYOMA</x:v>
      </x:c>
      <x:c r="C119" s="3" t="str">
        <x:v>serum</x:v>
      </x:c>
      <x:c r="D119" s="3" t="str">
        <x:v>Conventional names</x:v>
      </x:c>
      <x:c r="E119" s="3" t="str">
        <x:v>Present</x:v>
      </x:c>
      <x:c r="F119" s="3" t="str">
        <x:v>Palmitoyl Tripeptide-1</x:v>
      </x:c>
      <x:c r="G119" s="3"/>
      <x:c r="H119" s="3" t="str">
        <x:v>None found</x:v>
      </x:c>
      <x:c r="I119" s="3" t="str">
        <x:v>None found on assessed product page</x:v>
      </x:c>
      <x:c r="J119" s="3" t="str">
        <x:v>No numerical peptide amount found on assessed product page; peptide counts, other ingredient percentages, clinical results and promotional discounts excluded.</x:v>
      </x:c>
      <x:c r="K119" s="3" t="str">
        <x:v>Product ingredient declaration found in public page HTML; named peptide entries extracted separately.</x:v>
      </x:c>
      <x:c r="L119" s="3" t="str">
        <x:v>Present</x:v>
      </x:c>
      <x:c r="M119" s="3" t="str">
        <x:v>Observed public page and matching official public product feed; prices/formulas may change. No purchase, efficacy or measured concentration verification. Body text40mL/1.01fl.oz is inconsistent. Independently viewed official printed package shows40mL/1.35fl.oz; retain40mL. Root evidence root-evidence/byoma-phyto-mucin-package.png resolves quantity without a density assumption.</x:v>
      </x:c>
      <x:c r="N119" s="3" t="str">
        <x:v>Second source check completed</x:v>
      </x:c>
      <x:c r="O119" s="3"/>
      <x:c r="P119" s="3" t="str">
        <x:v>https://byoma.com/products/phyto-mucin-glow-serum</x:v>
      </x:c>
      <x:c r="Q119" s="3" t="str">
        <x:v>https://byoma.com/products/phyto-mucin-glow-serum</x:v>
      </x:c>
    </x:row>
    <x:row r="120" ht="39" customHeight="1">
      <x:c r="A120" s="3" t="str">
        <x:v>B049</x:v>
      </x:c>
      <x:c r="B120" s="3" t="str">
        <x:v>Charlotte Tilbury</x:v>
      </x:c>
      <x:c r="C120" s="3" t="str">
        <x:v>serum</x:v>
      </x:c>
      <x:c r="D120" s="3" t="str">
        <x:v>Conventional names</x:v>
      </x:c>
      <x:c r="E120" s="3" t="str">
        <x:v>Present</x:v>
      </x:c>
      <x:c r="F120" s="3" t="str">
        <x:v>Acetyl Tetrapeptide-11; Acetyl Tetrapeptide-9</x:v>
      </x:c>
      <x:c r="G120" s="3"/>
      <x:c r="H120" s="3" t="str">
        <x:v>Blend or complex</x:v>
      </x:c>
      <x:c r="I120" s="3" t="str">
        <x:v>2% REPLEXIUM™️</x:v>
      </x:c>
      <x:c r="J120" s="3" t="str">
        <x:v>PDP explicitly calls Replexium a peptide blend; trade-complex percent, not individual peptide concentration.</x:v>
      </x:c>
      <x:c r="K120" s="3" t="str">
        <x:v>INGREDIENTS + BENEFITS full declaration; 2%REPLEXIUM described as peptide blend. Named INCI entries: Acetyl Tetrapeptide-11; Acetyl Tetrapeptide-9</x:v>
      </x:c>
      <x:c r="L120" s="3" t="str">
        <x:v>Present</x:v>
      </x:c>
      <x:c r="M120" s="3" t="str">
        <x:v>Current page/pack disclosure snapshot only, no measured concentration or clinical ranking.</x:v>
      </x:c>
      <x:c r="N120" s="3" t="str">
        <x:v>Second source check completed</x:v>
      </x:c>
      <x:c r="O120" s="3"/>
      <x:c r="P120" s="3" t="str">
        <x:v>https://www.charlottetilbury.com/us/product/charlottes-magic-serum-crystal-elixir</x:v>
      </x:c>
      <x:c r="Q120" s="3" t="str">
        <x:v>https://www.charlottetilbury.com/us/product/charlottes-magic-serum-crystal-elixir</x:v>
      </x:c>
    </x:row>
    <x:row r="121" ht="52" customHeight="1">
      <x:c r="A121" s="3" t="str">
        <x:v>C015</x:v>
      </x:c>
      <x:c r="B121" s="3" t="str">
        <x:v>COSRX</x:v>
      </x:c>
      <x:c r="C121" s="3" t="str">
        <x:v>serum</x:v>
      </x:c>
      <x:c r="D121" s="3" t="str">
        <x:v>Conventional names</x:v>
      </x:c>
      <x:c r="E121" s="3" t="str">
        <x:v>Present</x:v>
      </x:c>
      <x:c r="F121" s="3" t="str">
        <x:v>Acetyl Hexapeptide-8; Copper Tripeptide-1; sh-Polypeptide-121; Dipeptide Diaminobutyroyl Benzylamide Diacetate; Oligopeptide-68; Palmitoyl Tripeptide-8</x:v>
      </x:c>
      <x:c r="G121" s="3"/>
      <x:c r="H121" s="3" t="str">
        <x:v>None found</x:v>
      </x:c>
      <x:c r="I121" s="3" t="str">
        <x:v>None found on assessed page</x:v>
      </x:c>
      <x:c r="J121" s="3" t="str">
        <x:v>6peptides is a count, not a peptide amount. Current public page contains no eligible quantitative peptide amount.</x:v>
      </x:c>
      <x:c r="K121" s="3" t="str">
        <x:v>Product ingredient declaration located in page HTML; named peptide entries transcribed. Public page, not tested composition.</x:v>
      </x:c>
      <x:c r="L121" s="3" t="str">
        <x:v>Present</x:v>
      </x:c>
      <x:c r="M121" s="3" t="str">
        <x:v>Hidden backorder wording is a static template; single selected public variant says InStock. Product is toner-like serum; categorized as serum per product label.</x:v>
      </x:c>
      <x:c r="N121" s="3" t="str">
        <x:v>Second source check completed</x:v>
      </x:c>
      <x:c r="O121" s="3"/>
      <x:c r="P121" s="3" t="str">
        <x:v>https://www.cosrx.com/collections/peptide/products/the-6-peptide-skin-booster-serum-bundle</x:v>
      </x:c>
      <x:c r="Q121" s="3" t="str">
        <x:v>https://www.cosrx.com/collections/peptide/products/the-6-peptide-skin-booster-serum-bundle</x:v>
      </x:c>
    </x:row>
    <x:row r="122" ht="65" customHeight="1">
      <x:c r="A122" s="3" t="str">
        <x:v>P03</x:v>
      </x:c>
      <x:c r="B122" s="3" t="str">
        <x:v>COSRX</x:v>
      </x:c>
      <x:c r="C122" s="3" t="str">
        <x:v>serum</x:v>
      </x:c>
      <x:c r="D122" s="3" t="str">
        <x:v>Conventional names</x:v>
      </x:c>
      <x:c r="E122" s="3" t="str">
        <x:v>Present</x:v>
      </x:c>
      <x:c r="F122" s="3" t="str">
        <x:v>COPPER TRIPEPTIDE-1(GHK-Cu); DIPEPTIDE DIAMINOBUTYROYL BENZYLAMIDE DIACETATE; ACETYL HEXAPEPTIDE-1; ACETYL HEPTAPEPTIDE-4; ACETYL HEXAPEPTIDE-8; ACETYL OCTAPEPTIDE-3</x:v>
      </x:c>
      <x:c r="G122" s="3" t="str">
        <x:v>Copper Tripeptide-1 (GHK-Cu); 5 Multi-Peptide Complex</x:v>
      </x:c>
      <x:c r="H122" s="3" t="str">
        <x:v>Ingredient-linked</x:v>
      </x:c>
      <x:c r="I122" s="3" t="str">
        <x:v>Copper Peptide 0.5% (5,000ppm)</x:v>
      </x:c>
      <x:c r="J122" s="3" t="str">
        <x:v>Key-ingredient headline identifies copper peptide amount, and body identifies Copper Tripeptide-1(GHK-Cu). Percentage/ppm is quoted as advertised, without assuming mass/volume basis, purity or active yield. Separate0.25% bakuchiol claim is not a peptide concentration.</x:v>
      </x:c>
      <x:c r="K122" s="3" t="str">
        <x:v>Full Ingredients block reader lines354-355; key-ingredient amount lines275 and ingredient explanation336-342.</x:v>
      </x:c>
      <x:c r="L122" s="3" t="str">
        <x:v>Present</x:v>
      </x:c>
      <x:c r="M122" s="3" t="str">
        <x:v>Reader initially omitted price area. A backorder sentence is a hidden template in HTML (class=backorder hidden), not observed current stock; actual variant and offer report available/InStock. Claims not independently measured.</x:v>
      </x:c>
      <x:c r="N122" s="3" t="str">
        <x:v>Second source check completed</x:v>
      </x:c>
      <x:c r="O122" s="3"/>
      <x:c r="P122" s="3" t="str">
        <x:v>https://www.cosrx.com/products/cosrx-the-blue-peptide-bakuchiol-plump-glow-serum</x:v>
      </x:c>
      <x:c r="Q122" s="3" t="str">
        <x:v>https://www.cosrx.com/products/cosrx-the-blue-peptide-bakuchiol-plump-glow-serum</x:v>
      </x:c>
    </x:row>
    <x:row r="123" ht="39" customHeight="1">
      <x:c r="A123" s="3" t="str">
        <x:v>A011</x:v>
      </x:c>
      <x:c r="B123" s="3" t="str">
        <x:v>DERMA E</x:v>
      </x:c>
      <x:c r="C123" s="3" t="str">
        <x:v>serum</x:v>
      </x:c>
      <x:c r="D123" s="3" t="str">
        <x:v>Conventional names</x:v>
      </x:c>
      <x:c r="E123" s="3" t="str">
        <x:v>Present</x:v>
      </x:c>
      <x:c r="F123" s="3" t="str">
        <x:v>Acetyl Hexapeptide-8; Palmitoyl Tripeptide-38</x:v>
      </x:c>
      <x:c r="G123" s="3"/>
      <x:c r="H123" s="3" t="str">
        <x:v>None found</x:v>
      </x:c>
      <x:c r="I123" s="3" t="str">
        <x:v>None found on assessed product page</x:v>
      </x:c>
      <x:c r="J123" s="3" t="str">
        <x:v>No numerical peptide amount found on assessed product page; peptide counts, other ingredient percentages, clinical results and promotional discounts excluded.</x:v>
      </x:c>
      <x:c r="K123" s="3" t="str">
        <x:v>Product ingredient declaration found in public page HTML; named peptide entries extracted separately.</x:v>
      </x:c>
      <x:c r="L123" s="3" t="str">
        <x:v>Present</x:v>
      </x:c>
      <x:c r="M123" s="3" t="str">
        <x:v>Observed public page and matching official public product feed; prices/formulas may change. No purchase, efficacy or measured concentration verification.</x:v>
      </x:c>
      <x:c r="N123" s="3" t="str">
        <x:v>Second source check completed</x:v>
      </x:c>
      <x:c r="O123" s="3"/>
      <x:c r="P123" s="3" t="str">
        <x:v>https://dermae.com/products/advanced-peptides-and-flora-collagen-serum</x:v>
      </x:c>
      <x:c r="Q123" s="3" t="str">
        <x:v>https://dermae.com/products/advanced-peptides-and-flora-collagen-serum</x:v>
      </x:c>
    </x:row>
    <x:row r="124" ht="39" customHeight="1">
      <x:c r="A124" s="3" t="str">
        <x:v>A012</x:v>
      </x:c>
      <x:c r="B124" s="3" t="str">
        <x:v>DERMA E</x:v>
      </x:c>
      <x:c r="C124" s="3" t="str">
        <x:v>serum</x:v>
      </x:c>
      <x:c r="D124" s="3" t="str">
        <x:v>Conventional names</x:v>
      </x:c>
      <x:c r="E124" s="3" t="str">
        <x:v>Present</x:v>
      </x:c>
      <x:c r="F124" s="3" t="str">
        <x:v>Palmitoyl Tripeptide-1; Palmitoyl Tetrapeptide-7</x:v>
      </x:c>
      <x:c r="G124" s="3"/>
      <x:c r="H124" s="3" t="str">
        <x:v>None found</x:v>
      </x:c>
      <x:c r="I124" s="3" t="str">
        <x:v>None found on assessed product page</x:v>
      </x:c>
      <x:c r="J124" s="3" t="str">
        <x:v>No numerical peptide amount found on assessed product page; peptide counts, other ingredient percentages, clinical results and promotional discounts excluded.</x:v>
      </x:c>
      <x:c r="K124" s="3" t="str">
        <x:v>Product ingredient declaration found in public page HTML; named peptide entries extracted separately.</x:v>
      </x:c>
      <x:c r="L124" s="3" t="str">
        <x:v>Present</x:v>
      </x:c>
      <x:c r="M124" s="3" t="str">
        <x:v>Observed public page and matching official public product feed; prices/formulas may change. No purchase, efficacy or measured concentration verification.</x:v>
      </x:c>
      <x:c r="N124" s="3" t="str">
        <x:v>Second source check completed</x:v>
      </x:c>
      <x:c r="O124" s="3"/>
      <x:c r="P124" s="3" t="str">
        <x:v>https://dermae.com/products/anti-wrinkle-retinol-night-treatment</x:v>
      </x:c>
      <x:c r="Q124" s="3" t="str">
        <x:v>https://dermae.com/products/anti-wrinkle-retinol-night-treatment</x:v>
      </x:c>
    </x:row>
    <x:row r="125" ht="39" customHeight="1">
      <x:c r="A125" s="3" t="str">
        <x:v>B030</x:v>
      </x:c>
      <x:c r="B125" s="3" t="str">
        <x:v>Dermalogica</x:v>
      </x:c>
      <x:c r="C125" s="3" t="str">
        <x:v>serum</x:v>
      </x:c>
      <x:c r="D125" s="3" t="str">
        <x:v>Conventional names</x:v>
      </x:c>
      <x:c r="E125" s="3" t="str">
        <x:v>Present</x:v>
      </x:c>
      <x:c r="F125" s="3" t="str">
        <x:v>Acetyl Hexapeptide-8</x:v>
      </x:c>
      <x:c r="G125" s="3"/>
      <x:c r="H125" s="3" t="str">
        <x:v>None found</x:v>
      </x:c>
      <x:c r="I125" s="3" t="str">
        <x:v>none found</x:v>
      </x:c>
      <x:c r="J125" s="3" t="str">
        <x:v>Biomimetic hexapeptide; no eligible numerical peptide amount.</x:v>
      </x:c>
      <x:c r="K125" s="3" t="str">
        <x:v>All Ingredients: complete product declaration inspected; Acetyl Hexapeptide-8</x:v>
      </x:c>
      <x:c r="L125" s="3" t="str">
        <x:v>Present</x:v>
      </x:c>
      <x:c r="M125" s="3" t="str">
        <x:v>Snapshot of page disclosure, not measured composition. Brand advises packaging is authoritative as formulations can change. Image-only amount claims not exhaustively assessed.</x:v>
      </x:c>
      <x:c r="N125" s="3" t="str">
        <x:v>Second source check completed</x:v>
      </x:c>
      <x:c r="O125" s="3"/>
      <x:c r="P125" s="3" t="str">
        <x:v>https://www.dermalogica.com/products/neurotouch-symmetry-serum</x:v>
      </x:c>
      <x:c r="Q125" s="3" t="str">
        <x:v>https://www.dermalogica.com/products/neurotouch-symmetry-serum</x:v>
      </x:c>
    </x:row>
    <x:row r="126" ht="39" customHeight="1">
      <x:c r="A126" s="3" t="str">
        <x:v>B027</x:v>
      </x:c>
      <x:c r="B126" s="3" t="str">
        <x:v>Dermalogica</x:v>
      </x:c>
      <x:c r="C126" s="3" t="str">
        <x:v>serum</x:v>
      </x:c>
      <x:c r="D126" s="3" t="str">
        <x:v>Conventional names</x:v>
      </x:c>
      <x:c r="E126" s="3" t="str">
        <x:v>Present</x:v>
      </x:c>
      <x:c r="F126" s="3" t="str">
        <x:v>Acetyl Tetrapeptide-59 Amido Ethoxyethoxyacetyl Dipeptide-67</x:v>
      </x:c>
      <x:c r="G126" s="3"/>
      <x:c r="H126" s="3" t="str">
        <x:v>None found</x:v>
      </x:c>
      <x:c r="I126" s="3" t="str">
        <x:v>none found</x:v>
      </x:c>
      <x:c r="J126" s="3" t="str">
        <x:v>Sapphire-bound biomimetic peptides; no eligible numerical peptide amount.</x:v>
      </x:c>
      <x:c r="K126" s="3" t="str">
        <x:v>ingredients: Oil Base / Water Base: complete product declaration inspected; Acetyl Tetrapeptide-59 Amido Ethoxyethoxyacetyl Dipeptide-67</x:v>
      </x:c>
      <x:c r="L126" s="3" t="str">
        <x:v>Present</x:v>
      </x:c>
      <x:c r="M126" s="3" t="str">
        <x:v>Snapshot of page disclosure, not measured composition. Brand advises packaging is authoritative as formulations can change. Image-only amount claims not exhaustively assessed.</x:v>
      </x:c>
      <x:c r="N126" s="3" t="str">
        <x:v>Second source check completed</x:v>
      </x:c>
      <x:c r="O126" s="3"/>
      <x:c r="P126" s="3" t="str">
        <x:v>https://www.dermalogica.com/products/phyto-nature-firming-serum</x:v>
      </x:c>
      <x:c r="Q126" s="3" t="str">
        <x:v>https://www.dermalogica.com/products/phyto-nature-firming-serum</x:v>
      </x:c>
    </x:row>
    <x:row r="127" ht="39" customHeight="1">
      <x:c r="A127" s="3" t="str">
        <x:v>B028</x:v>
      </x:c>
      <x:c r="B127" s="3" t="str">
        <x:v>Dermalogica</x:v>
      </x:c>
      <x:c r="C127" s="3" t="str">
        <x:v>serum</x:v>
      </x:c>
      <x:c r="D127" s="3" t="str">
        <x:v>Conventional names</x:v>
      </x:c>
      <x:c r="E127" s="3" t="str">
        <x:v>Present</x:v>
      </x:c>
      <x:c r="F127" s="3" t="str">
        <x:v>Carnosine</x:v>
      </x:c>
      <x:c r="G127" s="3"/>
      <x:c r="H127" s="3" t="str">
        <x:v>None found</x:v>
      </x:c>
      <x:c r="I127" s="3" t="str">
        <x:v>none found</x:v>
      </x:c>
      <x:c r="J127" s="3" t="str">
        <x:v>Carnosine Dipeptide in Pro-Collagen Preservation Complex; no eligible numerical peptide amount.</x:v>
      </x:c>
      <x:c r="K127" s="3" t="str">
        <x:v>ingredients: complete product declaration inspected; Carnosine</x:v>
      </x:c>
      <x:c r="L127" s="3" t="str">
        <x:v>Present</x:v>
      </x:c>
      <x:c r="M127" s="3" t="str">
        <x:v>Snapshot of page disclosure, not measured composition. Brand advises packaging is authoritative as formulations can change. Image-only amount claims not exhaustively assessed.</x:v>
      </x:c>
      <x:c r="N127" s="3" t="str">
        <x:v>Second source check completed</x:v>
      </x:c>
      <x:c r="O127" s="3"/>
      <x:c r="P127" s="3" t="str">
        <x:v>https://www.dermalogica.com/products/pro-collagen-banking-serum</x:v>
      </x:c>
      <x:c r="Q127" s="3" t="str">
        <x:v>https://www.dermalogica.com/products/pro-collagen-banking-serum</x:v>
      </x:c>
    </x:row>
    <x:row r="128" ht="39" customHeight="1">
      <x:c r="A128" s="3" t="str">
        <x:v>B017</x:v>
      </x:c>
      <x:c r="B128" s="3" t="str">
        <x:v>Dieux</x:v>
      </x:c>
      <x:c r="C128" s="3" t="str">
        <x:v>serum</x:v>
      </x:c>
      <x:c r="D128" s="3" t="str">
        <x:v>Conventional names</x:v>
      </x:c>
      <x:c r="E128" s="3" t="str">
        <x:v>Present</x:v>
      </x:c>
      <x:c r="F128" s="3" t="str">
        <x:v>Palmitoyl Hexapeptide-52; N-Prolyl Palmitoyl Tripeptide-56 Acetate</x:v>
      </x:c>
      <x:c r="G128" s="3"/>
      <x:c r="H128" s="3" t="str">
        <x:v>Blend or complex</x:v>
      </x:c>
      <x:c r="I128" s="3" t="str">
        <x:v>5% Peptide Blend; 2% N-Prolyl Palmitoyl Tripeptide-56 Complex; 3% Palmitoyl Hexapeptide-52 Complex</x:v>
      </x:c>
      <x:c r="J128" s="3" t="str">
        <x:v>Amount refers explicitly to blend, solution or trade material; no pure peptide fraction inferred.</x:v>
      </x:c>
      <x:c r="K128" s="3" t="str">
        <x:v>Current complete product ingredient declaration reviewed, named peptide entries recorded.</x:v>
      </x:c>
      <x:c r="L128" s="3" t="str">
        <x:v>Present</x:v>
      </x:c>
      <x:c r="M128" s="3" t="str">
        <x:v>Product-page snapshot, not measured composition. Image-only amount claims not exhaustively OCR assessed.</x:v>
      </x:c>
      <x:c r="N128" s="3" t="str">
        <x:v>Second source check completed</x:v>
      </x:c>
      <x:c r="O128" s="3"/>
      <x:c r="P128" s="3" t="str">
        <x:v>https://www.dieuxskin.com/products/deliverance</x:v>
      </x:c>
      <x:c r="Q128" s="3" t="str">
        <x:v>https://www.dieuxskin.com/products/deliverance</x:v>
      </x:c>
    </x:row>
    <x:row r="129" ht="39" customHeight="1">
      <x:c r="A129" s="3" t="str">
        <x:v>B025</x:v>
      </x:c>
      <x:c r="B129" s="3" t="str">
        <x:v>Dr Dennis Gross</x:v>
      </x:c>
      <x:c r="C129" s="3" t="str">
        <x:v>serum</x:v>
      </x:c>
      <x:c r="D129" s="3" t="str">
        <x:v>Conventional names</x:v>
      </x:c>
      <x:c r="E129" s="3" t="str">
        <x:v>Present</x:v>
      </x:c>
      <x:c r="F129" s="3" t="str">
        <x:v>Acetyl Hexapeptide-8; Palmitoyl Tripeptide-1; Palmitoyl Tetrapeptide-7; Oligopeptide-2</x:v>
      </x:c>
      <x:c r="G129" s="3"/>
      <x:c r="H129" s="3" t="str">
        <x:v>None found</x:v>
      </x:c>
      <x:c r="I129" s="3" t="str">
        <x:v>none found</x:v>
      </x:c>
      <x:c r="J129" s="3" t="str">
        <x:v>4 peptide proteins is a count, not composition percentage.</x:v>
      </x:c>
      <x:c r="K129" s="3" t="str">
        <x:v>Ingredients: complete product declaration inspected; Acetyl Hexapeptide-8; Palmitoyl Tripeptide-1; Palmitoyl Tetrapeptide-7; Oligopeptide-2</x:v>
      </x:c>
      <x:c r="L129" s="3" t="str">
        <x:v>Present</x:v>
      </x:c>
      <x:c r="M129" s="3" t="str">
        <x:v>Snapshot of page disclosure, not measured composition. Image-only amount claims not exhaustively assessed.</x:v>
      </x:c>
      <x:c r="N129" s="3" t="str">
        <x:v>Second source check completed</x:v>
      </x:c>
      <x:c r="O129" s="3"/>
      <x:c r="P129" s="3" t="str">
        <x:v>https://www.drdennisgross.com/derminfusions-fill-repair-serum-with-hyaluronic-acid/695866593119.html</x:v>
      </x:c>
      <x:c r="Q129" s="3" t="str">
        <x:v>https://www.drdennisgross.com/derminfusions-fill-repair-serum-with-hyaluronic-acid/695866593119.html</x:v>
      </x:c>
    </x:row>
    <x:row r="130" ht="78" customHeight="1">
      <x:c r="A130" s="3" t="str">
        <x:v>B009</x:v>
      </x:c>
      <x:c r="B130" s="3" t="str">
        <x:v>Drunk Elephant</x:v>
      </x:c>
      <x:c r="C130" s="3" t="str">
        <x:v>serum</x:v>
      </x:c>
      <x:c r="D130" s="3" t="str">
        <x:v>Conventional names</x:v>
      </x:c>
      <x:c r="E130" s="3" t="str">
        <x:v>Present</x:v>
      </x:c>
      <x:c r="F130" s="3" t="str">
        <x:v>sh-Oligopeptide-1; sh-Oligopeptide-2; sh-Polypeptide-1; sh-Polypeptide-9; sh-Polypeptide-11; Copper Palmitoyl Heptapeptide-14; Heptapeptide-15 Palmitate; Palmitoyl Tetrapeptide-7; Palmitoyl Tripeptide-1; Palmitoyl Tripeptide-38; Palmitoyl Hexapeptide-12; Tripeptide-1</x:v>
      </x:c>
      <x:c r="G130" s="3"/>
      <x:c r="H130" s="3" t="str">
        <x:v>None found</x:v>
      </x:c>
      <x:c r="I130" s="3" t="str">
        <x:v>none found</x:v>
      </x:c>
      <x:c r="J130" s="3" t="str">
        <x:v>No numerical peptide-amount claim found in assessed PDP text. Other active percentages, peptide counts and outcome percentages excluded.</x:v>
      </x:c>
      <x:c r="K130" s="3" t="str">
        <x:v>Product ingredient declaration reviewed; named peptide strings recorded.</x:v>
      </x:c>
      <x:c r="L130" s="3" t="str">
        <x:v>Present</x:v>
      </x:c>
      <x:c r="M130" s="3" t="str">
        <x:v>Public product-page snapshot; packaging may change. Reader exposes purchase and restock template signals; stock unresolved pending native review. Image-only amount text not comprehensively OCR assessed; no assay or efficacy inference.</x:v>
      </x:c>
      <x:c r="N130" s="3" t="str">
        <x:v>Second source check completed</x:v>
      </x:c>
      <x:c r="O130" s="3"/>
      <x:c r="P130" s="3" t="str">
        <x:v>https://www.drunkelephant.com/collections/serums/protini-powerpeptide-resurfacing-serum-with-lactic-acid-812343032408.html</x:v>
      </x:c>
      <x:c r="Q130" s="3" t="str">
        <x:v>https://www.drunkelephant.com/collections/serums/protini-powerpeptide-resurfacing-serum-with-lactic-acid-812343032408.html</x:v>
      </x:c>
    </x:row>
    <x:row r="131" ht="52" customHeight="1">
      <x:c r="A131" s="3" t="str">
        <x:v>P10</x:v>
      </x:c>
      <x:c r="B131" s="3" t="str">
        <x:v>Geek &amp; Gorgeous</x:v>
      </x:c>
      <x:c r="C131" s="3" t="str">
        <x:v>serum</x:v>
      </x:c>
      <x:c r="D131" s="3" t="str">
        <x:v>Conventional names</x:v>
      </x:c>
      <x:c r="E131" s="3" t="str">
        <x:v>Present</x:v>
      </x:c>
      <x:c r="F131" s="3" t="str">
        <x:v>Tetrapeptide-21; Palmitoyl Tripeptide-1; Palmitoyl Tetrapeptide-7; Palmitoyl Tripeptide-38; Copper Palmitoyl Heptapeptide-14; Heptapeptide-15 Palmitate</x:v>
      </x:c>
      <x:c r="G131" s="3" t="str">
        <x:v>Matrixyl 3000; Matrixyl synthe’6; TEGO PEP 4-17; X50 Antiaging</x:v>
      </x:c>
      <x:c r="H131" s="3" t="str">
        <x:v>Blend or complex</x:v>
      </x:c>
      <x:c r="I131" s="3" t="str">
        <x:v>3% Matrixyl 3000; 2% Matrixyl synthe’6; 4% TEGO® PEP 4-17; 0.001% X50 Antiaging</x:v>
      </x:c>
      <x:c r="J131" s="3" t="str">
        <x:v>Percentages refer to four named peptide technologies or trade materials. The page separately combines the two Matrixyl figures. They are not interpreted as pure ingredient percentages.</x:v>
      </x:c>
      <x:c r="K131" s="3" t="str">
        <x:v>Full inci list section contains all six named peptide ingredients; key-ingredients section links technology names to peptide names.</x:v>
      </x:c>
      <x:c r="L131" s="3" t="str">
        <x:v>Present</x:v>
      </x:c>
      <x:c r="M131" s="3" t="str">
        <x:v>Trade-material percentages must not be summed or compared as pure peptide concentrations. Advertising efficacy language is not assessed.</x:v>
      </x:c>
      <x:c r="N131" s="3" t="str">
        <x:v>Second source check completed</x:v>
      </x:c>
      <x:c r="O131" s="3"/>
      <x:c r="P131" s="3" t="str">
        <x:v>https://geekandgorgeous.us/products/power-peptides</x:v>
      </x:c>
      <x:c r="Q131" s="3" t="str">
        <x:v>https://geekandgorgeous.us/products/power-peptides</x:v>
      </x:c>
    </x:row>
    <x:row r="132" ht="52" customHeight="1">
      <x:c r="A132" s="3" t="str">
        <x:v>P08</x:v>
      </x:c>
      <x:c r="B132" s="3" t="str">
        <x:v>Good Molecules</x:v>
      </x:c>
      <x:c r="C132" s="3" t="str">
        <x:v>serum</x:v>
      </x:c>
      <x:c r="D132" s="3" t="str">
        <x:v>Conventional names</x:v>
      </x:c>
      <x:c r="E132" s="3" t="str">
        <x:v>Present</x:v>
      </x:c>
      <x:c r="F132" s="3" t="str">
        <x:v>Acetyl Hexapeptide-8; Acetyl Octapeptide-3; Copper Tripeptide-1</x:v>
      </x:c>
      <x:c r="G132" s="3" t="str">
        <x:v>copper tripeptide; acetyl hexapeptide-8; acetyl octapeptide-3</x:v>
      </x:c>
      <x:c r="H132" s="3" t="str">
        <x:v>Ingredient-linked</x:v>
      </x:c>
      <x:c r="I132" s="3" t="str">
        <x:v>Acetyl Hexapeptide-8 25ppm; Acetyl Octapeptide-3 25ppm; Copper Tripeptide-1 5ppm</x:v>
      </x:c>
      <x:c r="J132" s="3" t="str">
        <x:v>Rendered Ingredients tab is a product-specific ingredient and percentage table labelled Version 1.2; individual peptide quantities use ppm. Advertised values, without laboratory verification.</x:v>
      </x:c>
      <x:c r="K132" s="3" t="str">
        <x:v>Clicked normal Ingredients tab: table runs from Aqua/Water/Eau to Tocopherol and names all three peptides with individual ppm values.</x:v>
      </x:c>
      <x:c r="L132" s="3" t="str">
        <x:v>Present</x:v>
      </x:c>
      <x:c r="M132" s="3" t="str">
        <x:v>Original /products/super-peptide-serum redirects to migrated /s/ page. Web reader only showed JS shell; normal Chrome DOM was needed. Page says ingredients may change and packaging is most up to date. No measured concentrations inferred.</x:v>
      </x:c>
      <x:c r="N132" s="3" t="str">
        <x:v>Second source check completed</x:v>
      </x:c>
      <x:c r="O132" s="3"/>
      <x:c r="P132" s="3" t="str">
        <x:v>https://www.goodmolecules.com/s/good-molecules-super-peptide-serum-30ml</x:v>
      </x:c>
      <x:c r="Q132" s="3" t="str">
        <x:v>https://www.goodmolecules.com/s/good-molecules-super-peptide-serum-30ml</x:v>
      </x:c>
    </x:row>
    <x:row r="133" ht="39" customHeight="1">
      <x:c r="A133" s="3" t="str">
        <x:v>B053</x:v>
      </x:c>
      <x:c r="B133" s="3" t="str">
        <x:v>HydroPeptide</x:v>
      </x:c>
      <x:c r="C133" s="3" t="str">
        <x:v>serum</x:v>
      </x:c>
      <x:c r="D133" s="3" t="str">
        <x:v>Conventional names</x:v>
      </x:c>
      <x:c r="E133" s="3" t="str">
        <x:v>Present</x:v>
      </x:c>
      <x:c r="F133" s="3" t="str">
        <x:v>Myristoyl Pentapeptide-16</x:v>
      </x:c>
      <x:c r="G133" s="3"/>
      <x:c r="H133" s="3" t="str">
        <x:v>None found</x:v>
      </x:c>
      <x:c r="I133" s="3" t="str">
        <x:v>none found</x:v>
      </x:c>
      <x:c r="J133" s="3" t="str">
        <x:v>No eligible numerical peptide amount found in assessed product page text. Counts, names/numbers, nonpeptide percentages and clinical outcomes excluded.</x:v>
      </x:c>
      <x:c r="K133" s="3" t="str">
        <x:v>View Full Ingredients List complete declaration reviewed; CellRenew-16 is a peptide name, not amount. Named INCI entries: Myristoyl Pentapeptide-16</x:v>
      </x:c>
      <x:c r="L133" s="3" t="str">
        <x:v>Present</x:v>
      </x:c>
      <x:c r="M133" s="3" t="str">
        <x:v>Current public disclosure snapshot, not measured composition.</x:v>
      </x:c>
      <x:c r="N133" s="3" t="str">
        <x:v>Second source check completed</x:v>
      </x:c>
      <x:c r="O133" s="3"/>
      <x:c r="P133" s="3" t="str">
        <x:v>https://hydropeptide.com/products/micro-dose-glow-booster</x:v>
      </x:c>
      <x:c r="Q133" s="3" t="str">
        <x:v>https://hydropeptide.com/products/micro-dose-glow-booster</x:v>
      </x:c>
    </x:row>
    <x:row r="134" ht="78" customHeight="1">
      <x:c r="A134" s="3" t="str">
        <x:v>B031</x:v>
      </x:c>
      <x:c r="B134" s="3" t="str">
        <x:v>HydroPeptide</x:v>
      </x:c>
      <x:c r="C134" s="3" t="str">
        <x:v>serum</x:v>
      </x:c>
      <x:c r="D134" s="3" t="str">
        <x:v>Conventional names</x:v>
      </x:c>
      <x:c r="E134" s="3" t="str">
        <x:v>Present</x:v>
      </x:c>
      <x:c r="F134" s="3" t="str">
        <x:v>Hexapeptide-11; Palmitoyl Hexapeptide-19; Acetyl Dipeptide-1 Cetyl Ester; Dipeptide Diaminobutyroyl Benzylamide Diacetate; Acetyl Hexapeptide-30; Palmitoyl Dipeptide-5 Diaminobutyroyl Hydroxythreonine; Palmitoyl Tripeptide-5</x:v>
      </x:c>
      <x:c r="G134" s="3"/>
      <x:c r="H134" s="3" t="str">
        <x:v>None found</x:v>
      </x:c>
      <x:c r="I134" s="3" t="str">
        <x:v>none found</x:v>
      </x:c>
      <x:c r="J134" s="3" t="str">
        <x:v>No eligible numerical peptide-amount claim found in assessed product page; trade names and peptide counts excluded.</x:v>
      </x:c>
      <x:c r="K134" s="3" t="str">
        <x:v>View Full Ingredients List; product declaration inspected, named peptide entries: Hexapeptide-11; Palmitoyl Hexapeptide-19; Acetyl Dipeptide-1 Cetyl Ester; Dipeptide Diaminobutyroyl Benzylamide Diacetate; Acetyl Hexapeptide-30; Palmitoyl Dipeptide-5 Diaminobutyroyl Hydroxythreonine; Palmitoyl Tripeptide-5</x:v>
      </x:c>
      <x:c r="L134" s="3" t="str">
        <x:v>Present</x:v>
      </x:c>
      <x:c r="M134" s="3" t="str">
        <x:v>Page disclosure snapshot; not measured composition. Some directions/size information is image-based. Images not exhaustively OCR assessed for amount claims.</x:v>
      </x:c>
      <x:c r="N134" s="3" t="str">
        <x:v>Second source check completed</x:v>
      </x:c>
      <x:c r="O134" s="3"/>
      <x:c r="P134" s="3" t="str">
        <x:v>https://hydropeptide.com/products/anti-aging-power-face-serum</x:v>
      </x:c>
      <x:c r="Q134" s="3" t="str">
        <x:v>https://hydropeptide.com/products/anti-aging-power-face-serum</x:v>
      </x:c>
    </x:row>
    <x:row r="135" ht="52" customHeight="1">
      <x:c r="A135" s="3" t="str">
        <x:v>B043</x:v>
      </x:c>
      <x:c r="B135" s="3" t="str">
        <x:v>IMAGE Skincare</x:v>
      </x:c>
      <x:c r="C135" s="3" t="str">
        <x:v>serum</x:v>
      </x:c>
      <x:c r="D135" s="3" t="str">
        <x:v>Conventional names</x:v>
      </x:c>
      <x:c r="E135" s="3" t="str">
        <x:v>Present</x:v>
      </x:c>
      <x:c r="F135" s="3" t="str">
        <x:v>Palmitoyl Tripeptide-38</x:v>
      </x:c>
      <x:c r="G135" s="3" t="str">
        <x:v>Palmitoyl tripeptide-38</x:v>
      </x:c>
      <x:c r="H135" s="3" t="str">
        <x:v>None found</x:v>
      </x:c>
      <x:c r="I135" s="3" t="str">
        <x:v>none found</x:v>
      </x:c>
      <x:c r="J135" s="3" t="str">
        <x:v>No eligible numerical peptide-amount claim found on reviewed PDP; counts, study outcomes, hydration duration and nonpeptide active amounts excluded.</x:v>
      </x:c>
      <x:c r="K135" s="3" t="str">
        <x:v>Native Ingredients panel AX134–135 labels INGREDIENTS and displays a full conventional product declaration from AQUA/WATER/EAU through PALMITOYL TRIPEPTIDE-38. Initial reader/excerpt missed the available native list. Named INCI entries: Palmitoyl Tripeptide-38</x:v>
      </x:c>
      <x:c r="L135" s="3" t="str">
        <x:v>Present</x:v>
      </x:c>
      <x:c r="M135" s="3" t="str">
        <x:v>Current public page/pack declaration snapshot only; no measured concentration, purity, regulatory or clinical ranking. Initial reader/excerpt omissions were resolved from the complete saved native Ingredients declaration during independent review.</x:v>
      </x:c>
      <x:c r="N135" s="3" t="str">
        <x:v>Second source check completed</x:v>
      </x:c>
      <x:c r="O135" s="3"/>
      <x:c r="P135" s="3" t="str">
        <x:v>https://imageskincare.com/products/ageless-total-anti-aging-serum</x:v>
      </x:c>
      <x:c r="Q135" s="3" t="str">
        <x:v>https://imageskincare.com/products/ageless-total-anti-aging-serum</x:v>
      </x:c>
    </x:row>
    <x:row r="136" ht="39" customHeight="1">
      <x:c r="A136" s="3" t="str">
        <x:v>B041</x:v>
      </x:c>
      <x:c r="B136" s="3" t="str">
        <x:v>IMAGE Skincare</x:v>
      </x:c>
      <x:c r="C136" s="3" t="str">
        <x:v>serum</x:v>
      </x:c>
      <x:c r="D136" s="3" t="str">
        <x:v>Conventional names</x:v>
      </x:c>
      <x:c r="E136" s="3" t="str">
        <x:v>Present</x:v>
      </x:c>
      <x:c r="F136" s="3" t="str">
        <x:v>Palmitoyl Tripeptide-38; Acetyl Hexapeptide-8; Acetyl Octapeptide-3; Palmitoyl Tripeptide-1</x:v>
      </x:c>
      <x:c r="G136" s="3"/>
      <x:c r="H136" s="3" t="str">
        <x:v>None found</x:v>
      </x:c>
      <x:c r="I136" s="3" t="str">
        <x:v>none found</x:v>
      </x:c>
      <x:c r="J136" s="3" t="str">
        <x:v>No eligible numerical peptide-amount claim found on reviewed PDP; counts, study outcomes, hydration duration and nonpeptide active amounts excluded.</x:v>
      </x:c>
      <x:c r="K136" s="3" t="str">
        <x:v>INGREDIENTS complete declaration reviewed. Named INCI entries: Palmitoyl Tripeptide-38; Acetyl Hexapeptide-8; Acetyl Octapeptide-3; Palmitoyl Tripeptide-1</x:v>
      </x:c>
      <x:c r="L136" s="3" t="str">
        <x:v>Present</x:v>
      </x:c>
      <x:c r="M136" s="3" t="str">
        <x:v>Current page/pack disclosure snapshot only, no measured concentration or clinical ranking.</x:v>
      </x:c>
      <x:c r="N136" s="3" t="str">
        <x:v>Second source check completed</x:v>
      </x:c>
      <x:c r="O136" s="3"/>
      <x:c r="P136" s="3" t="str">
        <x:v>https://imageskincare.com/products/stem-cell-serum-with-vectorize-technology</x:v>
      </x:c>
      <x:c r="Q136" s="3" t="str">
        <x:v>https://imageskincare.com/products/stem-cell-serum-with-vectorize-technology</x:v>
      </x:c>
    </x:row>
    <x:row r="137" ht="52" customHeight="1">
      <x:c r="A137" s="3" t="str">
        <x:v>B047</x:v>
      </x:c>
      <x:c r="B137" s="3" t="str">
        <x:v>IMAGE Skincare</x:v>
      </x:c>
      <x:c r="C137" s="3" t="str">
        <x:v>serum</x:v>
      </x:c>
      <x:c r="D137" s="3" t="str">
        <x:v>Conventional names</x:v>
      </x:c>
      <x:c r="E137" s="3" t="str">
        <x:v>Present</x:v>
      </x:c>
      <x:c r="F137" s="3" t="str">
        <x:v>Palmitoyl Tripeptide-1; Palmitoyl Pentapeptide-4; Acetyl Hexapeptide-8</x:v>
      </x:c>
      <x:c r="G137" s="3"/>
      <x:c r="H137" s="3" t="str">
        <x:v>None found</x:v>
      </x:c>
      <x:c r="I137" s="3" t="str">
        <x:v>none found</x:v>
      </x:c>
      <x:c r="J137" s="3" t="str">
        <x:v>No eligible numerical peptide-amount claim found on reviewed PDP; counts, study outcomes, hydration duration and nonpeptide active amounts excluded.</x:v>
      </x:c>
      <x:c r="K137" s="3" t="str">
        <x:v>Key Ingredients heading contains full conventional product declaration (includes preservatives/functional ingredients), not merely selected actives. Named INCI entries: Palmitoyl Tripeptide-1; Palmitoyl Pentapeptide-4; Acetyl Hexapeptide-8</x:v>
      </x:c>
      <x:c r="L137" s="3" t="str">
        <x:v>Present</x:v>
      </x:c>
      <x:c r="M137" s="3" t="str">
        <x:v>Current page/pack disclosure snapshot only, no measured concentration or clinical ranking.</x:v>
      </x:c>
      <x:c r="N137" s="3" t="str">
        <x:v>Second source check completed</x:v>
      </x:c>
      <x:c r="O137" s="3"/>
      <x:c r="P137" s="3" t="str">
        <x:v>https://imageskincare.com/products/vital-c-hydrating-anti-aging-serum-retail</x:v>
      </x:c>
      <x:c r="Q137" s="3" t="str">
        <x:v>https://imageskincare.com/products/vital-c-hydrating-anti-aging-serum-retail</x:v>
      </x:c>
    </x:row>
    <x:row r="138" ht="52" customHeight="1">
      <x:c r="A138" s="3" t="str">
        <x:v>C019</x:v>
      </x:c>
      <x:c r="B138" s="3" t="str">
        <x:v>Jumiso</x:v>
      </x:c>
      <x:c r="C138" s="3" t="str">
        <x:v>serum</x:v>
      </x:c>
      <x:c r="D138" s="3" t="str">
        <x:v>Conventional names</x:v>
      </x:c>
      <x:c r="E138" s="3" t="str">
        <x:v>Present</x:v>
      </x:c>
      <x:c r="F138" s="3" t="str">
        <x:v>Copper Tripeptide-1; Palmitoyl Pentapeptide-4; Acetyl Hexapeptide-8; Palmitoyl Tripeptide-1; Palmitoyl Tetrapeptide-7</x:v>
      </x:c>
      <x:c r="G138" s="3"/>
      <x:c r="H138" s="3" t="str">
        <x:v>None found</x:v>
      </x:c>
      <x:c r="I138" s="3" t="str">
        <x:v>None found on assessed page</x:v>
      </x:c>
      <x:c r="J138" s="3" t="str">
        <x:v>95%SnailMucin is not peptide amount;5Peptides is a count. No eligible peptide amount found.</x:v>
      </x:c>
      <x:c r="K138" s="3" t="str">
        <x:v>Product ingredient declaration located in page HTML; named peptide entries transcribed. Public page, not tested composition.</x:v>
      </x:c>
      <x:c r="L138" s="3" t="str">
        <x:v>Present</x:v>
      </x:c>
      <x:c r="M138" s="3" t="str">
        <x:v>Essence leave-on treatment included in serum group; full declaration starts Snail Secretion Filtrate rather than Water.</x:v>
      </x:c>
      <x:c r="N138" s="3" t="str">
        <x:v>Second source check completed</x:v>
      </x:c>
      <x:c r="O138" s="3"/>
      <x:c r="P138" s="3" t="str">
        <x:v>https://jumiso.us/collections/serum-cream/products/snail-mucin-95-peptide-essence-140ml</x:v>
      </x:c>
      <x:c r="Q138" s="3" t="str">
        <x:v>https://jumiso.us/collections/serum-cream/products/snail-mucin-95-peptide-essence-140ml</x:v>
      </x:c>
    </x:row>
    <x:row r="139" ht="39" customHeight="1">
      <x:c r="A139" s="3" t="str">
        <x:v>B022</x:v>
      </x:c>
      <x:c r="B139" s="3" t="str">
        <x:v>Kate Somerville</x:v>
      </x:c>
      <x:c r="C139" s="3" t="str">
        <x:v>serum</x:v>
      </x:c>
      <x:c r="D139" s="3" t="str">
        <x:v>Conventional names</x:v>
      </x:c>
      <x:c r="E139" s="3" t="str">
        <x:v>Present</x:v>
      </x:c>
      <x:c r="F139" s="3" t="str">
        <x:v>Palmitoyl Tripeptide-5</x:v>
      </x:c>
      <x:c r="G139" s="3"/>
      <x:c r="H139" s="3" t="str">
        <x:v>None found</x:v>
      </x:c>
      <x:c r="I139" s="3" t="str">
        <x:v>none found</x:v>
      </x:c>
      <x:c r="J139" s="3" t="str">
        <x:v>Tri-Peptide + Hyaluronic Acid Complex; no eligible numerical peptide amount.</x:v>
      </x:c>
      <x:c r="K139" s="3" t="str">
        <x:v>Full Ingredients List: complete product declaration inspected; Palmitoyl Tripeptide-5</x:v>
      </x:c>
      <x:c r="L139" s="3" t="str">
        <x:v>Present</x:v>
      </x:c>
      <x:c r="M139" s="3" t="str">
        <x:v>Snapshot of page disclosure, not measured composition. Image-only amount claims not exhaustively assessed.</x:v>
      </x:c>
      <x:c r="N139" s="3" t="str">
        <x:v>Second source check completed</x:v>
      </x:c>
      <x:c r="O139" s="3"/>
      <x:c r="P139" s="3" t="str">
        <x:v>https://www.katesomerville.com/products/kateceuticals-firming-serum</x:v>
      </x:c>
      <x:c r="Q139" s="3" t="str">
        <x:v>https://www.katesomerville.com/products/kateceuticals-firming-serum</x:v>
      </x:c>
    </x:row>
    <x:row r="140" ht="104" customHeight="1">
      <x:c r="A140" s="3" t="str">
        <x:v>B024</x:v>
      </x:c>
      <x:c r="B140" s="3" t="str">
        <x:v>Kate Somerville</x:v>
      </x:c>
      <x:c r="C140" s="3" t="str">
        <x:v>serum</x:v>
      </x:c>
      <x:c r="D140" s="3" t="str">
        <x:v>Conventional names</x:v>
      </x:c>
      <x:c r="E140" s="3" t="str">
        <x:v>Present</x:v>
      </x:c>
      <x:c r="F140" s="3" t="str">
        <x:v>Nicotiana Benthamiana Hexapeptide-40 sh-Polypeptide-2; Nicotiana Benthamiana sh-Polypeptide-15 Hexapeptide-40; Nicotiana Benthamiana Hexapeptide-40 sh-Oligopeptide-1; Nicotiana Benthamiana Hexapeptide-40 sh-Polypeptide-76; Nicotiana Benthamiana Octapeptide-30 sh-Oligopeptide-2; Nicotiana Benthamiana Hexapeptide-40 sh-Polypeptide-47</x:v>
      </x:c>
      <x:c r="G140" s="3"/>
      <x:c r="H140" s="3" t="str">
        <x:v>None found</x:v>
      </x:c>
      <x:c r="I140" s="3" t="str">
        <x:v>none found</x:v>
      </x:c>
      <x:c r="J140" s="3" t="str">
        <x:v>Active Peptide SuperCell Booster; no eligible numerical peptide amount.</x:v>
      </x:c>
      <x:c r="K140" s="3" t="str">
        <x:v>Full Ingredients List: complete product declaration inspected; Nicotiana Benthamiana Hexapeptide-40 sh-Polypeptide-2; Nicotiana Benthamiana sh-Polypeptide-15 Hexapeptide-40; Nicotiana Benthamiana Hexapeptide-40 sh-Oligopeptide-1; Nicotiana Benthamiana Hexapeptide-40 sh-Polypeptide-76; Nicotiana Benthamiana Octapeptide-30 sh-Oligopeptide-2; Nicotiana Benthamiana Hexapeptide-40 sh-Polypeptide-47</x:v>
      </x:c>
      <x:c r="L140" s="3" t="str">
        <x:v>Present</x:v>
      </x:c>
      <x:c r="M140" s="3" t="str">
        <x:v>Snapshot of page disclosure, not measured composition. Image-only amount claims not exhaustively assessed.</x:v>
      </x:c>
      <x:c r="N140" s="3" t="str">
        <x:v>Second source check completed</x:v>
      </x:c>
      <x:c r="O140" s="3"/>
      <x:c r="P140" s="3" t="str">
        <x:v>https://www.katesomerville.com/products/kateceuticals-supercell-rejuvenation-serum</x:v>
      </x:c>
      <x:c r="Q140" s="3" t="str">
        <x:v>https://www.katesomerville.com/products/kateceuticals-supercell-rejuvenation-serum</x:v>
      </x:c>
    </x:row>
    <x:row r="141" ht="52" customHeight="1">
      <x:c r="A141" s="3" t="str">
        <x:v>C016</x:v>
      </x:c>
      <x:c r="B141" s="3" t="str">
        <x:v>Klairs</x:v>
      </x:c>
      <x:c r="C141" s="3" t="str">
        <x:v>serum</x:v>
      </x:c>
      <x:c r="D141" s="3" t="str">
        <x:v>Conventional names</x:v>
      </x:c>
      <x:c r="E141" s="3" t="str">
        <x:v>Present</x:v>
      </x:c>
      <x:c r="F141" s="3" t="str">
        <x:v>sh-Oligopeptide-1; sh-Polypeptide-1</x:v>
      </x:c>
      <x:c r="G141" s="3"/>
      <x:c r="H141" s="3" t="str">
        <x:v>Ingredient-linked</x:v>
      </x:c>
      <x:c r="I141" s="3" t="str">
        <x:v>Formulated with 10ppm EGF</x:v>
      </x:c>
      <x:c r="J141" s="3" t="str">
        <x:v>Advertised amount linked to EGF peptide family; declaration identifies sh-Oligopeptide-1 and sh-Polypeptide-1. No claim that amount is pure peptide or known mass/volume basis.</x:v>
      </x:c>
      <x:c r="K141" s="3" t="str">
        <x:v>Product ingredient declaration located in page HTML; named peptide entries transcribed. Public page, not tested composition.</x:v>
      </x:c>
      <x:c r="L141" s="3" t="str">
        <x:v>Present</x:v>
      </x:c>
      <x:c r="M141" s="3" t="str">
        <x:v>Former Midnight Blue Youth Activating Drop is same product lineage, not counted separately. Page has broad MFDS/compliance marketing not evaluated. Hidden sold-out option wording coexists with enabled Add to cart; stock classified via selected variant available state.</x:v>
      </x:c>
      <x:c r="N141" s="3" t="str">
        <x:v>Second source check completed</x:v>
      </x:c>
      <x:c r="O141" s="3"/>
      <x:c r="P141" s="3" t="str">
        <x:v>https://www.klairs.com/products/egf-blue-youth-activating-drop?variant=51050523623702</x:v>
      </x:c>
      <x:c r="Q141" s="3" t="str">
        <x:v>https://www.klairs.com/products/egf-blue-youth-activating-drop?variant=51050523623702</x:v>
      </x:c>
    </x:row>
    <x:row r="142" ht="52" customHeight="1">
      <x:c r="A142" s="3" t="str">
        <x:v>C017</x:v>
      </x:c>
      <x:c r="B142" s="3" t="str">
        <x:v>Laneige</x:v>
      </x:c>
      <x:c r="C142" s="3" t="str">
        <x:v>serum</x:v>
      </x:c>
      <x:c r="D142" s="3" t="str">
        <x:v>Conventional names</x:v>
      </x:c>
      <x:c r="E142" s="3" t="str">
        <x:v>Present</x:v>
      </x:c>
      <x:c r="F142" s="3" t="str">
        <x:v>ACETYL HEPTAPEPTIDE-4; ACETYL HEXAPEPTIDE-8; ACETYL TETRAPEPTIDE-2; ACETYL OCTAPEPTIDE-3</x:v>
      </x:c>
      <x:c r="G142" s="3"/>
      <x:c r="H142" s="3" t="str">
        <x:v>None found</x:v>
      </x:c>
      <x:c r="I142" s="3" t="str">
        <x:v>None found on assessed page</x:v>
      </x:c>
      <x:c r="J142" s="3" t="str">
        <x:v>No quantitative peptide amount found in assessed page text; peptide counts and unrelated ingredient percentages excluded. Unknown active purity and percentage basis are not inferred.</x:v>
      </x:c>
      <x:c r="K142" s="3" t="str">
        <x:v>Product ingredient declaration located in page HTML; named peptide entries transcribed. Public page, not tested composition.</x:v>
      </x:c>
      <x:c r="L142" s="3" t="str">
        <x:v>Present</x:v>
      </x:c>
      <x:c r="M142" s="3" t="str">
        <x:v>Advertised public-page information only. Formula/price may change; no purity, efficacy or regulatory inference.</x:v>
      </x:c>
      <x:c r="N142" s="3" t="str">
        <x:v>Second source check completed</x:v>
      </x:c>
      <x:c r="O142" s="3"/>
      <x:c r="P142" s="3" t="str">
        <x:v>https://us.laneige.com/products/bouncy-firm-serum</x:v>
      </x:c>
      <x:c r="Q142" s="3" t="str">
        <x:v>https://us.laneige.com/products/bouncy-firm-serum</x:v>
      </x:c>
    </x:row>
    <x:row r="143" ht="52" customHeight="1">
      <x:c r="A143" s="3" t="str">
        <x:v>C027</x:v>
      </x:c>
      <x:c r="B143" s="3" t="str">
        <x:v>Laneige</x:v>
      </x:c>
      <x:c r="C143" s="3" t="str">
        <x:v>serum</x:v>
      </x:c>
      <x:c r="D143" s="3" t="str">
        <x:v>Conventional names</x:v>
      </x:c>
      <x:c r="E143" s="3" t="str">
        <x:v>Present</x:v>
      </x:c>
      <x:c r="F143" s="3" t="str">
        <x:v>Acetyl Tetrapeptide-2</x:v>
      </x:c>
      <x:c r="G143" s="3"/>
      <x:c r="H143" s="3" t="str">
        <x:v>None found</x:v>
      </x:c>
      <x:c r="I143" s="3" t="str">
        <x:v>None found on assessed page</x:v>
      </x:c>
      <x:c r="J143" s="3" t="str">
        <x:v>No quantitative peptide amount found in assessed page text; peptide counts and unrelated ingredient percentages excluded. Unknown active purity and percentage basis are not inferred.</x:v>
      </x:c>
      <x:c r="K143" s="3" t="str">
        <x:v>Ingredients section separately declares3serum chambers in a single dispensing product. Elasticity Serum White lists Acetyl Tetrapeptide-2; all3chamber declarations assessed.</x:v>
      </x:c>
      <x:c r="L143" s="3" t="str">
        <x:v>Present</x:v>
      </x:c>
      <x:c r="M143" s="3" t="str">
        <x:v>Single three-chamber serum formulation sold as one40mLpack; not3observations or3bottle bundle. No chamberratio/density/concentration inferred.</x:v>
      </x:c>
      <x:c r="N143" s="3" t="str">
        <x:v>Second source check completed</x:v>
      </x:c>
      <x:c r="O143" s="3"/>
      <x:c r="P143" s="3" t="str">
        <x:v>https://us.laneige.com/products/perfect-renew-3x-signature-serum</x:v>
      </x:c>
      <x:c r="Q143" s="3" t="str">
        <x:v>https://us.laneige.com/products/perfect-renew-3x-signature-serum</x:v>
      </x:c>
    </x:row>
    <x:row r="144" ht="91" customHeight="1">
      <x:c r="A144" s="3" t="str">
        <x:v>B039</x:v>
      </x:c>
      <x:c r="B144" s="3" t="str">
        <x:v>Le Mieux</x:v>
      </x:c>
      <x:c r="C144" s="3" t="str">
        <x:v>serum</x:v>
      </x:c>
      <x:c r="D144" s="3" t="str">
        <x:v>Conventional names</x:v>
      </x:c>
      <x:c r="E144" s="3" t="str">
        <x:v>Present</x:v>
      </x:c>
      <x:c r="F144" s="3" t="str">
        <x:v>Oligopeptide-223; Oligopeptide-225; rh-Oligopeptide-1; sh-Oligopeptide-2; sh-Polypeptide-1; sh-Polypeptide-9; sh-Polypeptide-11</x:v>
      </x:c>
      <x:c r="G144" s="3"/>
      <x:c r="H144" s="3" t="str">
        <x:v>None found</x:v>
      </x:c>
      <x:c r="I144" s="3" t="str">
        <x:v>none found</x:v>
      </x:c>
      <x:c r="J144" s="3" t="str">
        <x:v>No eligible numerical peptide-amount claim found in assessed product page; trade names and peptide counts excluded.</x:v>
      </x:c>
      <x:c r="K144" s="3" t="str">
        <x:v>Full Ingredient List; product declaration inspected, named peptide entries: Oligopeptide-223; Oligopeptide-225; rh-Oligopeptide-1; sh-Oligopeptide-2; sh-Polypeptide-1; sh-Polypeptide-9; sh-Polypeptide-11</x:v>
      </x:c>
      <x:c r="L144" s="3" t="str">
        <x:v>Present</x:v>
      </x:c>
      <x:c r="M144" s="3" t="str">
        <x:v>Page disclosure snapshot; not measured composition. Images not exhaustively OCR assessed for amount claims. Printed metric mL conflicts with NetWt prefix; metric unit transcribed exactly, not inferred.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144" s="3" t="str">
        <x:v>Second source check completed</x:v>
      </x:c>
      <x:c r="O144" s="3"/>
      <x:c r="P144" s="3" t="str">
        <x:v>https://lemieuxskincare.com/products/egf-dna</x:v>
      </x:c>
      <x:c r="Q144" s="3" t="str">
        <x:v>https://lemieuxskincare.com/products/egf-dna</x:v>
      </x:c>
    </x:row>
    <x:row r="145" ht="65" customHeight="1">
      <x:c r="A145" s="3" t="str">
        <x:v>B055</x:v>
      </x:c>
      <x:c r="B145" s="3" t="str">
        <x:v>Le Mieux</x:v>
      </x:c>
      <x:c r="C145" s="3" t="str">
        <x:v>serum</x:v>
      </x:c>
      <x:c r="D145" s="3" t="str">
        <x:v>Conventional names</x:v>
      </x:c>
      <x:c r="E145" s="3" t="str">
        <x:v>Present</x:v>
      </x:c>
      <x:c r="F145" s="3" t="str">
        <x:v>Palmitoyl Tripeptide-5; Acetyl Octapeptide-3; Nonapeptide-1; Dipeptide Diaminobutyroyl Benzylamide Diacetate; Palmitoyl Tetrapeptide-7; Palmitoyl Tripeptide-1</x:v>
      </x:c>
      <x:c r="G145" s="3"/>
      <x:c r="H145" s="3" t="str">
        <x:v>None found</x:v>
      </x:c>
      <x:c r="I145" s="3" t="str">
        <x:v>none found</x:v>
      </x:c>
      <x:c r="J145" s="3" t="str">
        <x:v>No eligible numerical peptide amount found in assessed product page text. Counts, names/numbers, nonpeptide percentages and clinical outcomes excluded.</x:v>
      </x:c>
      <x:c r="K145" s="3" t="str">
        <x:v>Full Ingredient List complete declaration reviewed. Named INCI entries: Palmitoyl Tripeptide-5; Acetyl Octapeptide-3; Nonapeptide-1; Dipeptide Diaminobutyroyl Benzylamide Diacetate; Palmitoyl Tetrapeptide-7; Palmitoyl Tripeptide-1</x:v>
      </x:c>
      <x:c r="L145" s="3" t="str">
        <x:v>Present</x:v>
      </x:c>
      <x:c r="M145" s="3" t="str">
        <x:v>Current public disclosure snapshot, not measured composition.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145" s="3" t="str">
        <x:v>Second source check completed</x:v>
      </x:c>
      <x:c r="O145" s="3"/>
      <x:c r="P145" s="3" t="str">
        <x:v>https://lemieuxskincare.com/products/rx-complex-serum</x:v>
      </x:c>
      <x:c r="Q145" s="3" t="str">
        <x:v>https://lemieuxskincare.com/products/rx-complex-serum</x:v>
      </x:c>
    </x:row>
    <x:row r="146" ht="78" customHeight="1">
      <x:c r="A146" s="3" t="str">
        <x:v>B056</x:v>
      </x:c>
      <x:c r="B146" s="3" t="str">
        <x:v>Le Mieux</x:v>
      </x:c>
      <x:c r="C146" s="3" t="str">
        <x:v>serum</x:v>
      </x:c>
      <x:c r="D146" s="3" t="str">
        <x:v>Conventional names</x:v>
      </x:c>
      <x:c r="E146" s="3" t="str">
        <x:v>Present</x:v>
      </x:c>
      <x:c r="F146" s="3" t="str">
        <x:v>sh-Oligopeptide-1; Oligopeptide 223; sh-polypeptide-123; Palmitoyl Tripeptide-1; Palmitoyl Tetrapeptide-7; Acetyl sh-Tetrapeptide-1; Lauroyl sh-Tetrapeptide-1; Palmitoyl Tripeptide-5; Palmitoyl Tripeptide-8</x:v>
      </x:c>
      <x:c r="G146" s="3"/>
      <x:c r="H146" s="3" t="str">
        <x:v>None found</x:v>
      </x:c>
      <x:c r="I146" s="3" t="str">
        <x:v>none found</x:v>
      </x:c>
      <x:c r="J146" s="3" t="str">
        <x:v>No eligible numerical peptide amount found in assessed product page text. Counts, names/numbers, nonpeptide percentages and clinical outcomes excluded.</x:v>
      </x:c>
      <x:c r="K146" s="3" t="str">
        <x:v>Full Ingredient List; Oligopeptide223 contextualized EGF Proprietary Formula but identity named. Single marketed serum ampoule formulation, not mixed-product bundle. Named INCI entries: sh-Oligopeptide-1; Oligopeptide 223; sh-polypeptide-123; Palmitoyl Tripeptide-1; Palmitoyl Tetrapeptide-7; Acetyl sh-Tetrapeptide-1; Lauroyl sh-Tetrapeptide-1; Palmitoyl Tripeptide-5; Palmitoyl Tripeptide-8</x:v>
      </x:c>
      <x:c r="L146" s="3" t="str">
        <x:v>Present</x:v>
      </x:c>
      <x:c r="M146" s="3" t="str">
        <x:v>Current public disclosure snapshot, not measured composition.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146" s="3" t="str">
        <x:v>Second source check completed</x:v>
      </x:c>
      <x:c r="O146" s="3"/>
      <x:c r="P146" s="3" t="str">
        <x:v>https://lemieuxskincare.com/products/stemcell-egf-ampoules</x:v>
      </x:c>
      <x:c r="Q146" s="3" t="str">
        <x:v>https://lemieuxskincare.com/products/stemcell-egf-ampoules</x:v>
      </x:c>
    </x:row>
    <x:row r="147" ht="91" customHeight="1">
      <x:c r="A147" s="3" t="str">
        <x:v>B038</x:v>
      </x:c>
      <x:c r="B147" s="3" t="str">
        <x:v>Le Mieux</x:v>
      </x:c>
      <x:c r="C147" s="3" t="str">
        <x:v>serum</x:v>
      </x:c>
      <x:c r="D147" s="3" t="str">
        <x:v>Conventional names</x:v>
      </x:c>
      <x:c r="E147" s="3" t="str">
        <x:v>Present</x:v>
      </x:c>
      <x:c r="F147" s="3" t="str">
        <x:v>Saccharomyces Polypeptides; Oligopeptide-225; Palmitoyl Tetrapeptide-7; Palmitoyl Tripeptide-5; Palmitoyl Tripeptide-1; Acetyl Octapeptide-3</x:v>
      </x:c>
      <x:c r="G147" s="3"/>
      <x:c r="H147" s="3" t="str">
        <x:v>None found</x:v>
      </x:c>
      <x:c r="I147" s="3" t="str">
        <x:v>none found</x:v>
      </x:c>
      <x:c r="J147" s="3" t="str">
        <x:v>No eligible numerical peptide-amount claim found in assessed product page; trade names and peptide counts excluded.</x:v>
      </x:c>
      <x:c r="K147" s="3" t="str">
        <x:v>Full Ingredient List; product declaration inspected, named peptide entries: Saccharomyces Polypeptides; Oligopeptide-225; Palmitoyl Tetrapeptide-7; Palmitoyl Tripeptide-5; Palmitoyl Tripeptide-1; Acetyl Octapeptide-3</x:v>
      </x:c>
      <x:c r="L147" s="3" t="str">
        <x:v>Present</x:v>
      </x:c>
      <x:c r="M147" s="3" t="str">
        <x:v>Page disclosure snapshot; not measured composition. Images not exhaustively OCR assessed for amount claims. Printed metric mL conflicts with NetWt prefix; metric unit transcribed exactly, not inferred. Initial collector Chrome view auto-selected Pakistan/PKR, and collection used the opened US-flag/USD reader offer. Independent reviewer C subsequently selected United States in the normal public country selector and confirmed the matching USD offer and enabled ADD TO CART control. US-market pricing is resolved.</x:v>
      </x:c>
      <x:c r="N147" s="3" t="str">
        <x:v>Second source check completed</x:v>
      </x:c>
      <x:c r="O147" s="3"/>
      <x:c r="P147" s="3" t="str">
        <x:v>https://lemieuxskincare.com/products/tgf-b-booster</x:v>
      </x:c>
      <x:c r="Q147" s="3" t="str">
        <x:v>https://lemieuxskincare.com/products/tgf-b-booster</x:v>
      </x:c>
    </x:row>
    <x:row r="148" ht="65" customHeight="1">
      <x:c r="A148" s="3" t="str">
        <x:v>A007</x:v>
      </x:c>
      <x:c r="B148" s="3" t="str">
        <x:v>Mad Hippie</x:v>
      </x:c>
      <x:c r="C148" s="3" t="str">
        <x:v>serum</x:v>
      </x:c>
      <x:c r="D148" s="3" t="str">
        <x:v>Conventional names</x:v>
      </x:c>
      <x:c r="E148" s="3" t="str">
        <x:v>Present</x:v>
      </x:c>
      <x:c r="F148" s="3" t="str">
        <x:v>Palmitoyl Tripeptide-38; ACETYL TETRAPEPTIDE-2; ACETYL TETRAPEPTIDE-22</x:v>
      </x:c>
      <x:c r="G148" s="3"/>
      <x:c r="H148" s="3" t="str">
        <x:v>None found</x:v>
      </x:c>
      <x:c r="I148" s="3" t="str">
        <x:v>None found on assessed product page</x:v>
      </x:c>
      <x:c r="J148" s="3" t="str">
        <x:v>No numerical peptide amount found on assessed product page; peptide counts, other ingredient percentages, clinical results and promotional discounts excluded.</x:v>
      </x:c>
      <x:c r="K148" s="3" t="str">
        <x:v>Product ingredient declaration found in public page HTML; named peptide entries extracted separately. Trade material/shorthand naming is present; review nomenclature separately.</x:v>
      </x:c>
      <x:c r="L148" s="3" t="str">
        <x:v>Present</x:v>
      </x:c>
      <x:c r="M148" s="3" t="str">
        <x:v>Observed public page and matching official public product feed; prices/formulas may change. No purchase, efficacy or measured concentration verification. Only explicit fluid-ounce quantity located in assessed text; retain fluid unit and apply exact conversion only in analysis. Printed metric on package image remains for reviewer resolution if legible.</x:v>
      </x:c>
      <x:c r="N148" s="3" t="str">
        <x:v>Second source check completed</x:v>
      </x:c>
      <x:c r="O148" s="3"/>
      <x:c r="P148" s="3" t="str">
        <x:v>https://madhippie.com/products/corrective-peptide-serum</x:v>
      </x:c>
      <x:c r="Q148" s="3" t="str">
        <x:v>https://madhippie.com/products/corrective-peptide-serum</x:v>
      </x:c>
    </x:row>
    <x:row r="149" ht="52" customHeight="1">
      <x:c r="A149" s="3" t="str">
        <x:v>P11</x:v>
      </x:c>
      <x:c r="B149" s="3" t="str">
        <x:v>Maelove</x:v>
      </x:c>
      <x:c r="C149" s="3" t="str">
        <x:v>serum</x:v>
      </x:c>
      <x:c r="D149" s="3" t="str">
        <x:v>Conventional names</x:v>
      </x:c>
      <x:c r="E149" s="3" t="str">
        <x:v>Present</x:v>
      </x:c>
      <x:c r="F149" s="3" t="str">
        <x:v>Copper Tripeptide-1; Acetyl Hexapeptide-8; Palmitoyl Tripeptide-1; Palmitoyl Tetrapeptide-7</x:v>
      </x:c>
      <x:c r="G149" s="3" t="str">
        <x:v>Copper Tripeptide-1; Matrixyl 3000; Argireline; Rice Peptides</x:v>
      </x:c>
      <x:c r="H149" s="3" t="str">
        <x:v>None found</x:v>
      </x:c>
      <x:c r="I149" s="3" t="str">
        <x:v>None found for peptide concentration on reviewed PDP.</x:v>
      </x:c>
      <x:c r="J149" s="3" t="str">
        <x:v>Four peptide classes and the four-peptide complex describe counts or categories, not concentration. INCI includes Hydrolyzed Rice Protein, which is not relabelled as an exact peptide INCI.</x:v>
      </x:c>
      <x:c r="K149" s="3" t="str">
        <x:v>PDP FAQ Full ingredient list provides a long declaration from Aqua (Water) through Alcohol Denat.; four exact named peptide ingredients extracted.</x:v>
      </x:c>
      <x:c r="L149" s="3" t="str">
        <x:v>Present</x:v>
      </x:c>
      <x:c r="M149" s="3" t="str">
        <x:v>No numerical concentration found applies only to reviewed product page. No claim about all manufacturer channels. Package metric read visually because current text omitted size.</x:v>
      </x:c>
      <x:c r="N149" s="3" t="str">
        <x:v>Second source check completed</x:v>
      </x:c>
      <x:c r="O149" s="3"/>
      <x:c r="P149" s="3" t="str">
        <x:v>https://maelove.com/products/peptide-squad-collagen-renewal-serum</x:v>
      </x:c>
      <x:c r="Q149" s="3" t="str">
        <x:v>https://maelove.com/products/peptide-squad-collagen-renewal-serum</x:v>
      </x:c>
    </x:row>
    <x:row r="150" ht="52" customHeight="1">
      <x:c r="A150" s="3" t="str">
        <x:v>C002</x:v>
      </x:c>
      <x:c r="B150" s="3" t="str">
        <x:v>Mary&amp;May</x:v>
      </x:c>
      <x:c r="C150" s="3" t="str">
        <x:v>serum</x:v>
      </x:c>
      <x:c r="D150" s="3" t="str">
        <x:v>Conventional names</x:v>
      </x:c>
      <x:c r="E150" s="3" t="str">
        <x:v>Present</x:v>
      </x:c>
      <x:c r="F150" s="3" t="str">
        <x:v>Copper Tripeptide-1; Hexapeptide-11; Hexapeptide-9; Palmitoyl Pentapeptide-4; Palmitoyl Tripeptide-1; Tripeptide-1</x:v>
      </x:c>
      <x:c r="G150" s="3"/>
      <x:c r="H150" s="3" t="str">
        <x:v>None found</x:v>
      </x:c>
      <x:c r="I150" s="3" t="str">
        <x:v>None found on assessed page</x:v>
      </x:c>
      <x:c r="J150" s="3" t="str">
        <x:v>No quantitative peptide amount found in assessed page text; peptide counts and unrelated ingredient percentages excluded. Unknown active purity and percentage basis are not inferred.</x:v>
      </x:c>
      <x:c r="K150" s="3" t="str">
        <x:v>Product ingredient declaration located in page HTML; named peptide entries transcribed. Public page, not tested composition.</x:v>
      </x:c>
      <x:c r="L150" s="3" t="str">
        <x:v>Present</x:v>
      </x:c>
      <x:c r="M150" s="3" t="str">
        <x:v>Official brand declaration separately retained; retailer price source differs. Anonymous Pakistan-USD price excluded; current US offer directly verified.</x:v>
      </x:c>
      <x:c r="N150" s="3" t="str">
        <x:v>Second source check completed</x:v>
      </x:c>
      <x:c r="O150" s="3"/>
      <x:c r="P150" s="3" t="str">
        <x:v>https://www.yesstyle.com/en/mary-may-6-peptide-complex-serum-30ml/info.html/pid.1100063350</x:v>
      </x:c>
      <x:c r="Q150" s="3" t="str">
        <x:v>https://marynmay.com/products/mary-may-6-peptide-complex-serum-30ml</x:v>
      </x:c>
    </x:row>
    <x:row r="151" ht="52" customHeight="1">
      <x:c r="A151" s="3" t="str">
        <x:v>C060</x:v>
      </x:c>
      <x:c r="B151" s="3" t="str">
        <x:v>Medi-Peel</x:v>
      </x:c>
      <x:c r="C151" s="3" t="str">
        <x:v>serum</x:v>
      </x:c>
      <x:c r="D151" s="3" t="str">
        <x:v>Unassessable</x:v>
      </x:c>
      <x:c r="E151" s="3" t="str">
        <x:v>Unassessable</x:v>
      </x:c>
      <x:c r="F151" s="3"/>
      <x:c r="G151" s="3"/>
      <x:c r="H151" s="3" t="str">
        <x:v>None found</x:v>
      </x:c>
      <x:c r="I151" s="3" t="str">
        <x:v>None found on assessed page</x:v>
      </x:c>
      <x:c r="J151" s="3" t="str">
        <x:v>No quantitative peptide amount found in assessed page text; peptide counts and unrelated ingredient percentages excluded. Unknown active purity and percentage basis are not inferred.</x:v>
      </x:c>
      <x:c r="K151" s="3" t="str">
        <x:v>Page contains a full ingredient declaration, but it is not labeled for the selected Renewed100mL formulation. Old100mL unavailable and renewed100mL enabled options coexist with an all-options formula disclaimer; selected-formulation mapping remains uncertain.</x:v>
      </x:c>
      <x:c r="L151" s="3" t="str">
        <x:v>Present</x:v>
      </x:c>
      <x:c r="M151" s="3" t="str">
        <x:v>Leave-on essence included in serum group; directions apply and pat to absorb. Independent native US selection confirms Renewed100mL in stock at23.16USD; old100mL unavailable. Full page-level INCI exists but mapping to renewed formulation remains unresolved.</x:v>
      </x:c>
      <x:c r="N151" s="3" t="str">
        <x:v>Second source check completed</x:v>
      </x:c>
      <x:c r="O151" s="3"/>
      <x:c r="P151" s="3" t="str">
        <x:v>https://www.yesstyle.com/en/medipeel-peptide-9-volume-all-in-one-essence-100ml-100ml/info.html/pid.1124872040</x:v>
      </x:c>
      <x:c r="Q151" s="3" t="str">
        <x:v>https://www.yesstyle.com/en/medipeel-peptide-9-volume-all-in-one-essence-100ml-100ml/info.html/pid.1124872040</x:v>
      </x:c>
    </x:row>
    <x:row r="152" ht="65" customHeight="1">
      <x:c r="A152" s="3" t="str">
        <x:v>C059</x:v>
      </x:c>
      <x:c r="B152" s="3" t="str">
        <x:v>Medi-Peel</x:v>
      </x:c>
      <x:c r="C152" s="3" t="str">
        <x:v>serum</x:v>
      </x:c>
      <x:c r="D152" s="3" t="str">
        <x:v>Conventional names</x:v>
      </x:c>
      <x:c r="E152" s="3" t="str">
        <x:v>Present</x:v>
      </x:c>
      <x:c r="F152" s="3" t="str">
        <x:v>Palmitoyl Tetrapeptide-7; Acetyl Octapeptide-3; Tripeptide-1; Palmitoyl Tripeptide-1; Palmitoyl Pentapeptide-4; Copper Tripeptide-1; Acetyl Hexapeptide-8; Hexapeptide-9; Nonapeptide-1</x:v>
      </x:c>
      <x:c r="G152" s="3"/>
      <x:c r="H152" s="3" t="str">
        <x:v>None found</x:v>
      </x:c>
      <x:c r="I152" s="3" t="str">
        <x:v>None found on assessed page</x:v>
      </x:c>
      <x:c r="J152" s="3" t="str">
        <x:v>Nine peptide types is count;6,000times antioxidant wording is not peptide amount. No eligible numerical peptide amount found.</x:v>
      </x:c>
      <x:c r="K152" s="3" t="str">
        <x:v>Product ingredient declaration located in page HTML; named peptide entries transcribed. Public page, not tested composition.</x:v>
      </x:c>
      <x:c r="L152" s="3" t="str">
        <x:v>Present</x:v>
      </x:c>
      <x:c r="M152" s="3" t="str">
        <x:v>Retailer declaration may lag manufacturer changes. US price verified independently from anonymous HTML geography. Stock not conclusively settled for US destination; unknown retained, no domestic-stock assumption.</x:v>
      </x:c>
      <x:c r="N152" s="3" t="str">
        <x:v>Second source check completed</x:v>
      </x:c>
      <x:c r="O152" s="3"/>
      <x:c r="P152" s="3" t="str">
        <x:v>https://www.yesstyle.com/en/medipeel-peptide-9-volume-bio-tox-ampoule-pro-100ml/info.html/pid.1125812345</x:v>
      </x:c>
      <x:c r="Q152" s="3" t="str">
        <x:v>https://www.yesstyle.com/en/medipeel-peptide-9-volume-bio-tox-ampoule-pro-100ml/info.html/pid.1125812345</x:v>
      </x:c>
    </x:row>
    <x:row r="153" ht="52" customHeight="1">
      <x:c r="A153" s="3" t="str">
        <x:v>C057</x:v>
      </x:c>
      <x:c r="B153" s="3" t="str">
        <x:v>Medi-Peel</x:v>
      </x:c>
      <x:c r="C153" s="3" t="str">
        <x:v>serum</x:v>
      </x:c>
      <x:c r="D153" s="3" t="str">
        <x:v>Conventional names</x:v>
      </x:c>
      <x:c r="E153" s="3" t="str">
        <x:v>Present</x:v>
      </x:c>
      <x:c r="F153" s="3" t="str">
        <x:v>Copper Tripeptide-1; Acetyl Hexapeptide-8; Oligopeptide-32; Oligopeptide-29; Palmitoyl Pentapeptide-4</x:v>
      </x:c>
      <x:c r="G153" s="3"/>
      <x:c r="H153" s="3" t="str">
        <x:v>Ingredient-linked</x:v>
      </x:c>
      <x:c r="I153" s="3" t="str">
        <x:v>Copper Tripeptide-1(10 ppb), Acetyl Hexapeptide-8(10 ppb), Oligopeptide-32(5 ppb), Oligopeptide-29(5 ppb), Palmitoyl Pentapeptide-4(1 ppb)</x:v>
      </x:c>
      <x:c r="J153" s="3" t="str">
        <x:v>Individual ingredient-linked ppb amounts explicitly printed in Major Ingredients declaration. Renewed30mL offer matched.</x:v>
      </x:c>
      <x:c r="K153" s="3" t="str">
        <x:v>Product ingredient declaration located in page HTML; named peptide entries transcribed. Public page, not tested composition.</x:v>
      </x:c>
      <x:c r="L153" s="3" t="str">
        <x:v>Present</x:v>
      </x:c>
      <x:c r="M153" s="3" t="str">
        <x:v>Retailer declaration may lag manufacturer changes. US price verified independently from anonymous HTML geography. Stock not conclusively settled for US destination; unknown retained, no domestic-stock assumption.</x:v>
      </x:c>
      <x:c r="N153" s="3" t="str">
        <x:v>Second source check completed</x:v>
      </x:c>
      <x:c r="O153" s="3"/>
      <x:c r="P153" s="3" t="str">
        <x:v>https://www.yesstyle.com/en/medipeel-peptide-tox-bor-ampoule-30ml/info.html/pid.1057060041</x:v>
      </x:c>
      <x:c r="Q153" s="3" t="str">
        <x:v>https://www.yesstyle.com/en/medipeel-peptide-tox-bor-ampoule-30ml/info.html/pid.1057060041</x:v>
      </x:c>
    </x:row>
    <x:row r="154" ht="78" customHeight="1">
      <x:c r="A154" s="3" t="str">
        <x:v>C007</x:v>
      </x:c>
      <x:c r="B154" s="3" t="str">
        <x:v>Medicube</x:v>
      </x:c>
      <x:c r="C154" s="3" t="str">
        <x:v>serum</x:v>
      </x:c>
      <x:c r="D154" s="3" t="str">
        <x:v>Conventional names</x:v>
      </x:c>
      <x:c r="E154" s="3" t="str">
        <x:v>Present</x:v>
      </x:c>
      <x:c r="F154" s="3" t="str">
        <x:v>ACETYL HEXAPEPTIDE-8; ACETYL TETRAPEPTIDE-3; ARGININE/LYSINE POLYPEPTIDE; COPPER TRIPEPTIDE-1; DIPEPTIDE-2; HEXAPEPTIDE-11; NONAPEPTIDE-1; OLIGOPEPTIDE-1; PALMITOYL HEXAPEPTIDE-12; PALMITOYL PENTAPEPTIDE-4; PALMITOYL TETRAPEPTIDE-7; PALMITOYL TRIPEPTIDE-1; TRIPEPTIDE-1</x:v>
      </x:c>
      <x:c r="G154" s="3"/>
      <x:c r="H154" s="3" t="str">
        <x:v>None found</x:v>
      </x:c>
      <x:c r="I154" s="3" t="str">
        <x:v>None found on assessed page</x:v>
      </x:c>
      <x:c r="J154" s="3" t="str">
        <x:v>No quantitative peptide amount found in assessed page text; peptide counts and unrelated ingredient percentages excluded. Unknown active purity and percentage basis are not inferred.</x:v>
      </x:c>
      <x:c r="K154" s="3" t="str">
        <x:v>Product ingredient declaration located in page HTML; named peptide entries transcribed. Public page, not tested composition.</x:v>
      </x:c>
      <x:c r="L154" s="3" t="str">
        <x:v>Present</x:v>
      </x:c>
      <x:c r="M154" s="3" t="str">
        <x:v>Advertised public-page information only. Formula/price may change; no purity, efficacy or regulatory inference.</x:v>
      </x:c>
      <x:c r="N154" s="3" t="str">
        <x:v>Second source check completed</x:v>
      </x:c>
      <x:c r="O154" s="3"/>
      <x:c r="P154" s="3" t="str">
        <x:v>https://medicube.us/products/hyaluronic-multi-peptide-pdrn-serum</x:v>
      </x:c>
      <x:c r="Q154" s="3" t="str">
        <x:v>https://medicube.us/products/hyaluronic-multi-peptide-pdrn-serum</x:v>
      </x:c>
    </x:row>
    <x:row r="155" ht="52" customHeight="1">
      <x:c r="A155" s="3" t="str">
        <x:v>C043</x:v>
      </x:c>
      <x:c r="B155" s="3" t="str">
        <x:v>Medicube</x:v>
      </x:c>
      <x:c r="C155" s="3" t="str">
        <x:v>serum</x:v>
      </x:c>
      <x:c r="D155" s="3" t="str">
        <x:v>Conventional names</x:v>
      </x:c>
      <x:c r="E155" s="3" t="str">
        <x:v>Present</x:v>
      </x:c>
      <x:c r="F155" s="3" t="str">
        <x:v>Acetyl Hexapeptide-8; Copper Tripeptide-1; Palmitoyl Tripeptide-1; Palmitoyl Tetrapeptide-7; Palmitoyl Pentapeptide-4</x:v>
      </x:c>
      <x:c r="G155" s="3"/>
      <x:c r="H155" s="3" t="str">
        <x:v>None found</x:v>
      </x:c>
      <x:c r="I155" s="3" t="str">
        <x:v>None found on assessed page</x:v>
      </x:c>
      <x:c r="J155" s="3" t="str">
        <x:v>No quantitative peptide amount found in assessed page text; peptide counts and unrelated ingredient percentages excluded. Unknown active purity and percentage basis are not inferred.</x:v>
      </x:c>
      <x:c r="K155" s="3" t="str">
        <x:v>Second declaration follows explicit Rose PDRN Vegan heading; it differs from first Salmon formula and lists5peptides.</x:v>
      </x:c>
      <x:c r="L155" s="3" t="str">
        <x:v>Present</x:v>
      </x:c>
      <x:c r="M155" s="3" t="str">
        <x:v>Distinct vegan Rose formulation retained separately from Salmon serum; not a same-formula scent/size duplicate.</x:v>
      </x:c>
      <x:c r="N155" s="3" t="str">
        <x:v>Second source check completed</x:v>
      </x:c>
      <x:c r="O155" s="3"/>
      <x:c r="P155" s="3" t="str">
        <x:v>https://medicube.us/products/rose-pdrn-pink-peptide-serum?variant=41854273290288</x:v>
      </x:c>
      <x:c r="Q155" s="3" t="str">
        <x:v>https://medicube.us/products/rose-pdrn-pink-peptide-serum?variant=41854273290288</x:v>
      </x:c>
    </x:row>
    <x:row r="156" ht="52" customHeight="1">
      <x:c r="A156" s="3" t="str">
        <x:v>C005</x:v>
      </x:c>
      <x:c r="B156" s="3" t="str">
        <x:v>Medicube</x:v>
      </x:c>
      <x:c r="C156" s="3" t="str">
        <x:v>serum</x:v>
      </x:c>
      <x:c r="D156" s="3" t="str">
        <x:v>Conventional names</x:v>
      </x:c>
      <x:c r="E156" s="3" t="str">
        <x:v>Present</x:v>
      </x:c>
      <x:c r="F156" s="3" t="str">
        <x:v>Palmitoyl Pentapeptide-4; Palmitoyl Tripeptide-1; Palmitoyl Tetrapeptide-7; Copper Tripeptide-1; Acetyl Hexapeptide-8</x:v>
      </x:c>
      <x:c r="G156" s="3"/>
      <x:c r="H156" s="3" t="str">
        <x:v>None found</x:v>
      </x:c>
      <x:c r="I156" s="3" t="str">
        <x:v>None found on assessed page</x:v>
      </x:c>
      <x:c r="J156" s="3" t="str">
        <x:v>No quantitative peptide amount found in assessed page text; peptide counts and unrelated ingredient percentages excluded. Unknown active purity and percentage basis are not inferred.</x:v>
      </x:c>
      <x:c r="K156" s="3" t="str">
        <x:v>Two ingredient declarations present; first Salmon DNA PDRN declaration used for default Salmon variant. Five peptide names near list end.</x:v>
      </x:c>
      <x:c r="L156" s="3" t="str">
        <x:v>Present</x:v>
      </x:c>
      <x:c r="M156" s="3" t="str">
        <x:v>Advertised public-page information only. Formula/price may change; no purity, efficacy or regulatory inference.</x:v>
      </x:c>
      <x:c r="N156" s="3" t="str">
        <x:v>Second source check completed</x:v>
      </x:c>
      <x:c r="O156" s="3"/>
      <x:c r="P156" s="3" t="str">
        <x:v>https://medicube.us/products/rose-pdrn-pink-peptide-serum</x:v>
      </x:c>
      <x:c r="Q156" s="3" t="str">
        <x:v>https://medicube.us/products/rose-pdrn-pink-peptide-serum</x:v>
      </x:c>
    </x:row>
    <x:row r="157" ht="39" customHeight="1">
      <x:c r="A157" s="3" t="str">
        <x:v>C009</x:v>
      </x:c>
      <x:c r="B157" s="3" t="str">
        <x:v>Medicube</x:v>
      </x:c>
      <x:c r="C157" s="3" t="str">
        <x:v>serum</x:v>
      </x:c>
      <x:c r="D157" s="3" t="str">
        <x:v>Conventional names</x:v>
      </x:c>
      <x:c r="E157" s="3" t="str">
        <x:v>Present</x:v>
      </x:c>
      <x:c r="F157" s="3" t="str">
        <x:v>Acetyl Hexapeptide-8; Acetyl Tetrapeptide-5; Carnosine; Palmitoyl Tetrapeptide-7; Palmitoyl Tripeptide-5</x:v>
      </x:c>
      <x:c r="G157" s="3"/>
      <x:c r="H157" s="3" t="str">
        <x:v>None found</x:v>
      </x:c>
      <x:c r="I157" s="3" t="str">
        <x:v>None found on assessed page</x:v>
      </x:c>
      <x:c r="J157" s="3" t="str">
        <x:v>Peptides marketed and named in INCI.1.9%retinol-some and99%NMN are not peptide amounts.</x:v>
      </x:c>
      <x:c r="K157" s="3" t="str">
        <x:v>Product ingredient declaration located in page HTML; named peptide entries transcribed. Public page, not tested composition.</x:v>
      </x:c>
      <x:c r="L157" s="3" t="str">
        <x:v>Present</x:v>
      </x:c>
      <x:c r="M157" s="3" t="str">
        <x:v>Advertised public-page information only. Formula/price may change; no purity, efficacy or regulatory inference.</x:v>
      </x:c>
      <x:c r="N157" s="3" t="str">
        <x:v>Second source check completed</x:v>
      </x:c>
      <x:c r="O157" s="3"/>
      <x:c r="P157" s="3" t="str">
        <x:v>https://medicube.us/products/retinol-nmn-boosting-serum</x:v>
      </x:c>
      <x:c r="Q157" s="3" t="str">
        <x:v>https://medicube.us/products/retinol-nmn-boosting-serum</x:v>
      </x:c>
    </x:row>
    <x:row r="158" ht="65" customHeight="1">
      <x:c r="A158" s="3" t="str">
        <x:v>C008</x:v>
      </x:c>
      <x:c r="B158" s="3" t="str">
        <x:v>Medicube</x:v>
      </x:c>
      <x:c r="C158" s="3" t="str">
        <x:v>serum</x:v>
      </x:c>
      <x:c r="D158" s="3" t="str">
        <x:v>Conventional names</x:v>
      </x:c>
      <x:c r="E158" s="3" t="str">
        <x:v>Present</x:v>
      </x:c>
      <x:c r="F158" s="3" t="str">
        <x:v>Acetyl Dipeptide-1 Cetyl Ester; Palmitoyl Tripeptide-5; Acetyl Hexapeptide-1; Acetyl Octapeptide-3; Palmitoyl Tetrapeptide-10; Copper Tripeptide-1; Oligopeptide-3; Oligopeptide-2; Oligopeptide-1; Hexapeptide-11</x:v>
      </x:c>
      <x:c r="G158" s="3"/>
      <x:c r="H158" s="3" t="str">
        <x:v>None found</x:v>
      </x:c>
      <x:c r="I158" s="3" t="str">
        <x:v>None found on assessed page</x:v>
      </x:c>
      <x:c r="J158" s="3" t="str">
        <x:v>No quantitative peptide amount found in assessed page text; peptide counts and unrelated ingredient percentages excluded. Unknown active purity and percentage basis are not inferred.</x:v>
      </x:c>
      <x:c r="K158" s="3" t="str">
        <x:v>Product ingredient declaration located in page HTML; named peptide entries transcribed. Public page, not tested composition.</x:v>
      </x:c>
      <x:c r="L158" s="3" t="str">
        <x:v>Present</x:v>
      </x:c>
      <x:c r="M158" s="3" t="str">
        <x:v>Page markets upgraded10-peptide formula while hero is older package artwork.30mL quantity used; no claim formulations identical.</x:v>
      </x:c>
      <x:c r="N158" s="3" t="str">
        <x:v>Second source check completed</x:v>
      </x:c>
      <x:c r="O158" s="3"/>
      <x:c r="P158" s="3" t="str">
        <x:v>https://medicube.us/products/zero-pore-one-day-serum</x:v>
      </x:c>
      <x:c r="Q158" s="3" t="str">
        <x:v>https://medicube.us/products/zero-pore-one-day-serum</x:v>
      </x:c>
    </x:row>
    <x:row r="159" ht="78" customHeight="1">
      <x:c r="A159" s="3" t="str">
        <x:v>B001</x:v>
      </x:c>
      <x:c r="B159" s="3" t="str">
        <x:v>Medik8</x:v>
      </x:c>
      <x:c r="C159" s="3" t="str">
        <x:v>serum</x:v>
      </x:c>
      <x:c r="D159" s="3" t="str">
        <x:v>Conventional names</x:v>
      </x:c>
      <x:c r="E159" s="3" t="str">
        <x:v>Present</x:v>
      </x:c>
      <x:c r="F159" s="3" t="str">
        <x:v>Carnosine; Acetyl Hexapeptide-8; Palmitoyl Tripeptide-1; Palmitoyl Tetrapeptide-7; Palmitoyl Tripeptide-38; Palmitoyl Pentapeptide-4; Tetrapeptide-21; Pentapeptide-18; Acetyl Tetrapeptide-5; Copper Palmitoyl Heptapeptide-14; Palmitoyl sh-Hexapeptide-13 Serine SP Amide</x:v>
      </x:c>
      <x:c r="G159" s="3"/>
      <x:c r="H159" s="3" t="str">
        <x:v>Blend or complex</x:v>
      </x:c>
      <x:c r="I159" s="3" t="str">
        <x:v>30% Complex Multi-Peptide Age Defying Serum</x:v>
      </x:c>
      <x:c r="J159" s="3" t="str">
        <x:v>Advertised percentage explicitly qualifies a complex or trade material; not each peptide or measured purity.</x:v>
      </x:c>
      <x:c r="K159" s="3" t="str">
        <x:v>Product ingredient declaration reviewed; named peptide strings recorded.</x:v>
      </x:c>
      <x:c r="L159" s="3" t="str">
        <x:v>Present</x:v>
      </x:c>
      <x:c r="M159" s="3" t="str">
        <x:v>Public product-page snapshot; packaging may change. Reader exposes purchase and restock template signals; stock unresolved pending native review. Image-only amount text not comprehensively OCR assessed; no assay or efficacy inference.</x:v>
      </x:c>
      <x:c r="N159" s="3" t="str">
        <x:v>Second source check completed</x:v>
      </x:c>
      <x:c r="O159" s="3"/>
      <x:c r="P159" s="3" t="str">
        <x:v>https://us.medik8.com/products/liquid-peptides</x:v>
      </x:c>
      <x:c r="Q159" s="3" t="str">
        <x:v>https://us.medik8.com/products/liquid-peptides</x:v>
      </x:c>
    </x:row>
    <x:row r="160" ht="91" customHeight="1">
      <x:c r="A160" s="3" t="str">
        <x:v>P05</x:v>
      </x:c>
      <x:c r="B160" s="3" t="str">
        <x:v>Medik8</x:v>
      </x:c>
      <x:c r="C160" s="3" t="str">
        <x:v>serum</x:v>
      </x:c>
      <x:c r="D160" s="3" t="str">
        <x:v>Conventional names</x:v>
      </x:c>
      <x:c r="E160" s="3" t="str">
        <x:v>Present</x:v>
      </x:c>
      <x:c r="F160" s="3" t="str">
        <x:v>Palmitoyl Tripeptide-38; Palmitoyl Tripeptide-5; Palmitoyl Tripeptide-1; Tetrapeptide-21; Palmitoyl Tetrapeptide-10; Palmitoyl Tetrapeptide-7; Acetyl Hexapeptide-8; Pentapeptide-18; Oligopeptide-1; Arginine/Lysine Polypeptide; Copper Palmitoyl Heptapeptide-14; Heptapeptide-15 Palmitate; Carnosine</x:v>
      </x:c>
      <x:c r="G160" s="3" t="str">
        <x:v>GF MiniProtein; Expression Line MiniProtein; 30% Multi-Peptide Complex; 13 Age-Defying Peptides; Matrixyl 3000</x:v>
      </x:c>
      <x:c r="H160" s="3" t="str">
        <x:v>Blend or complex</x:v>
      </x:c>
      <x:c r="I160" s="3" t="str">
        <x:v>30% Multi-Peptide Complex, 13 Age-Defying Peptides</x:v>
      </x:c>
      <x:c r="J160" s="3" t="str">
        <x:v>30% explicitly modifies the Multi-Peptide Complex. This is not interpreted as30% pure peptides or concentration of any individual peptide.13 is the brand's marketed peptide count, not concentration.</x:v>
      </x:c>
      <x:c r="K160" s="3" t="str">
        <x:v>Full List of Ingredients block286-292. Key-ingredient complex wording273-280. Directions181-183.</x:v>
      </x:c>
      <x:c r="L160" s="3" t="str">
        <x:v>Present</x:v>
      </x:c>
      <x:c r="M160" s="3" t="str">
        <x:v>Reader included a hidden Notify Me template; public HTML has tw:hidden on trigger and actualvariant available=true, so not coded out of stock. Brand says regional/formula variants may exist. Carnosine is explicitly named in INCI; classification of marketed mini-proteins not inferred.</x:v>
      </x:c>
      <x:c r="N160" s="3" t="str">
        <x:v>Second source check completed</x:v>
      </x:c>
      <x:c r="O160" s="3"/>
      <x:c r="P160" s="3" t="str">
        <x:v>https://us.medik8.com/products/liquid-peptides-advanced-mp</x:v>
      </x:c>
      <x:c r="Q160" s="3" t="str">
        <x:v>https://us.medik8.com/products/liquid-peptides-advanced-mp</x:v>
      </x:c>
    </x:row>
    <x:row r="161" ht="52" customHeight="1">
      <x:c r="A161" s="3" t="str">
        <x:v>B002</x:v>
      </x:c>
      <x:c r="B161" s="3" t="str">
        <x:v>Medik8</x:v>
      </x:c>
      <x:c r="C161" s="3" t="str">
        <x:v>serum</x:v>
      </x:c>
      <x:c r="D161" s="3" t="str">
        <x:v>Conventional names</x:v>
      </x:c>
      <x:c r="E161" s="3" t="str">
        <x:v>Present</x:v>
      </x:c>
      <x:c r="F161" s="3" t="str">
        <x:v>Carnosine; Palmitoyl Tetrapeptide-10</x:v>
      </x:c>
      <x:c r="G161" s="3"/>
      <x:c r="H161" s="3" t="str">
        <x:v>None found</x:v>
      </x:c>
      <x:c r="I161" s="3" t="str">
        <x:v>none found</x:v>
      </x:c>
      <x:c r="J161" s="3" t="str">
        <x:v>No numerical peptide-amount claim found in assessed PDP text. Other active percentages, peptide counts and outcome percentages excluded.</x:v>
      </x:c>
      <x:c r="K161" s="3" t="str">
        <x:v>Product ingredient declaration reviewed; named peptide strings recorded.</x:v>
      </x:c>
      <x:c r="L161" s="3" t="str">
        <x:v>Present</x:v>
      </x:c>
      <x:c r="M161" s="3" t="str">
        <x:v>Public product-page snapshot; packaging may change. Reader exposes purchase and restock template signals; stock unresolved pending native review. Image-only amount text not comprehensively OCR assessed; no assay or efficacy inference.</x:v>
      </x:c>
      <x:c r="N161" s="3" t="str">
        <x:v>Second source check completed</x:v>
      </x:c>
      <x:c r="O161" s="3"/>
      <x:c r="P161" s="3" t="str">
        <x:v>https://us.medik8.com/products/niacinamide-peptides</x:v>
      </x:c>
      <x:c r="Q161" s="3" t="str">
        <x:v>https://us.medik8.com/products/niacinamide-peptides</x:v>
      </x:c>
    </x:row>
    <x:row r="162" ht="65" customHeight="1">
      <x:c r="A162" s="3" t="str">
        <x:v>C004</x:v>
      </x:c>
      <x:c r="B162" s="3" t="str">
        <x:v>Mizon</x:v>
      </x:c>
      <x:c r="C162" s="3" t="str">
        <x:v>serum</x:v>
      </x:c>
      <x:c r="D162" s="3" t="str">
        <x:v>Conventional names</x:v>
      </x:c>
      <x:c r="E162" s="3" t="str">
        <x:v>Present</x:v>
      </x:c>
      <x:c r="F162" s="3" t="str">
        <x:v>Acetyl Hexapeptide-8; Palmitoyl Tripeptide-5; Acetyl Tetrapeptide-5; Palmitoyl Pentapeptide-4; Acetyl Hexapeptide-38; Nonapeptide-1; Pentapeptide-18</x:v>
      </x:c>
      <x:c r="G162" s="3"/>
      <x:c r="H162" s="3" t="str">
        <x:v>Ingredient-linked</x:v>
      </x:c>
      <x:c r="I162" s="3" t="str">
        <x:v>Acetyl Hexapeptide-8 (5.1 ppm), Palmitoyl Tripeptide-5 (3.95 ppm), Acetyl Tetrapeptide-5 (3.1 ppm), Palmitoyl Pentapeptide-4 (0.1 ppm), Acetyl Hexapeptide-38 (0.05 ppm), Nonapeptide-1 (0.05 ppm), Pentapeptide-18 (0.05 ppm)</x:v>
      </x:c>
      <x:c r="J162" s="3" t="str">
        <x:v>Individual ingredient-linked ppm amounts printed in full ingredient declaration; advertised amounts, not lab measurements or purity confirmation.</x:v>
      </x:c>
      <x:c r="K162" s="3" t="str">
        <x:v>Product ingredient declaration located in page HTML; named peptide entries transcribed. Public page, not tested composition.</x:v>
      </x:c>
      <x:c r="L162" s="3" t="str">
        <x:v>Present</x:v>
      </x:c>
      <x:c r="M162" s="3" t="str">
        <x:v>Advertised public-page information only. Formula/price may change; no purity, efficacy or regulatory inference.</x:v>
      </x:c>
      <x:c r="N162" s="3" t="str">
        <x:v>Second source check completed</x:v>
      </x:c>
      <x:c r="O162" s="3"/>
      <x:c r="P162" s="3" t="str">
        <x:v>https://mizon.pfdbrand.com/7-vegan-peptide-booster-serum.html</x:v>
      </x:c>
      <x:c r="Q162" s="3" t="str">
        <x:v>https://mizon.pfdbrand.com/7-vegan-peptide-booster-serum.html</x:v>
      </x:c>
    </x:row>
    <x:row r="163" ht="78" customHeight="1">
      <x:c r="A163" s="3" t="str">
        <x:v>C031</x:v>
      </x:c>
      <x:c r="B163" s="3" t="str">
        <x:v>Mizon</x:v>
      </x:c>
      <x:c r="C163" s="3" t="str">
        <x:v>serum</x:v>
      </x:c>
      <x:c r="D163" s="3" t="str">
        <x:v>Conventional names</x:v>
      </x:c>
      <x:c r="E163" s="3" t="str">
        <x:v>Present</x:v>
      </x:c>
      <x:c r="F163" s="3" t="str">
        <x:v>Copper Tripeptide-1; Acetyl Hexapeptide-8; sh-Oligopeptide-1; Oligopeptide-29; Oligopeptide-32; Palmitoyl Pentapeptide-4; sh-Polypeptide-1; sh-Oligopeptide-2; sh-Polypeptide-22</x:v>
      </x:c>
      <x:c r="G163" s="3"/>
      <x:c r="H163" s="3" t="str">
        <x:v>Ingredient-linked</x:v>
      </x:c>
      <x:c r="I163" s="3" t="str">
        <x:v>Contains 45% of Peptides; Copper Tripeptide-1(500ppm); Acetyl Hexapeptide-8(0.01ppm); sh-Oligopeptide-1(0.01ppm); Oligopeptide-29(0.005ppm); Oligopeptide-32(0.005ppm); Palmitoyl Pentapeptide-4(0.001 ppm); sh-Polypeptide-1(0.034ppb); sh-Oligopeptide-2(0.033ppb); sh-Polypeptide-22(0.033ppb)</x:v>
      </x:c>
      <x:c r="J163" s="3" t="str">
        <x:v>Individual peptide-linkedppm/ppb amounts in declaration qualify. Headline45%is unqualified peptide-family amount; no reconciliation with ppm nor purity/basis inference.</x:v>
      </x:c>
      <x:c r="K163" s="3" t="str">
        <x:v>Product ingredient declaration located in page HTML; named peptide entries transcribed. Public page, not tested composition.</x:v>
      </x:c>
      <x:c r="L163" s="3" t="str">
        <x:v>Present</x:v>
      </x:c>
      <x:c r="M163" s="3" t="str">
        <x:v>Headline45% and individualppm/ppb reproduced as advertised with potentially differing undisclosed bases; not assumed equivalent or validated.</x:v>
      </x:c>
      <x:c r="N163" s="3" t="str">
        <x:v>Second source check completed</x:v>
      </x:c>
      <x:c r="O163" s="3"/>
      <x:c r="P163" s="3" t="str">
        <x:v>https://mizon.pfdbrand.com/peptide-500.html</x:v>
      </x:c>
      <x:c r="Q163" s="3" t="str">
        <x:v>https://mizon.pfdbrand.com/peptide-500.html</x:v>
      </x:c>
    </x:row>
    <x:row r="164" ht="52" customHeight="1">
      <x:c r="A164" s="3" t="str">
        <x:v>C036</x:v>
      </x:c>
      <x:c r="B164" s="3" t="str">
        <x:v>Mizon</x:v>
      </x:c>
      <x:c r="C164" s="3" t="str">
        <x:v>serum</x:v>
      </x:c>
      <x:c r="D164" s="3" t="str">
        <x:v>Conventional names</x:v>
      </x:c>
      <x:c r="E164" s="3" t="str">
        <x:v>Present</x:v>
      </x:c>
      <x:c r="F164" s="3" t="str">
        <x:v>Palmitoyl Tripeptide-5; Copper Tripeptide-1</x:v>
      </x:c>
      <x:c r="G164" s="3"/>
      <x:c r="H164" s="3" t="str">
        <x:v>None found</x:v>
      </x:c>
      <x:c r="I164" s="3" t="str">
        <x:v>None found on assessed page</x:v>
      </x:c>
      <x:c r="J164" s="3" t="str">
        <x:v>No quantitative peptide amount found in assessed page text; peptide counts and unrelated ingredient percentages excluded. Unknown active purity and percentage basis are not inferred.</x:v>
      </x:c>
      <x:c r="K164" s="3" t="str">
        <x:v>Product ingredient declaration located in page HTML; named peptide entries transcribed. Public page, not tested composition.</x:v>
      </x:c>
      <x:c r="L164" s="3" t="str">
        <x:v>Present</x:v>
      </x:c>
      <x:c r="M164" s="3" t="str">
        <x:v>Advertised public-page information only. Formula/price may change; no purity, efficacy or regulatory inference.</x:v>
      </x:c>
      <x:c r="N164" s="3" t="str">
        <x:v>Second source check completed</x:v>
      </x:c>
      <x:c r="O164" s="3"/>
      <x:c r="P164" s="3" t="str">
        <x:v>https://mizon.pfdbrand.com/snail-repair-intensive-ampoule.html</x:v>
      </x:c>
      <x:c r="Q164" s="3" t="str">
        <x:v>https://mizon.pfdbrand.com/snail-repair-intensive-ampoule.html</x:v>
      </x:c>
    </x:row>
    <x:row r="165" ht="39" customHeight="1">
      <x:c r="A165" s="3" t="str">
        <x:v>A002</x:v>
      </x:c>
      <x:c r="B165" s="3" t="str">
        <x:v>Naturium</x:v>
      </x:c>
      <x:c r="C165" s="3" t="str">
        <x:v>serum</x:v>
      </x:c>
      <x:c r="D165" s="3" t="str">
        <x:v>Conventional names</x:v>
      </x:c>
      <x:c r="E165" s="3" t="str">
        <x:v>Present</x:v>
      </x:c>
      <x:c r="F165" s="3" t="str">
        <x:v>Hexapeptide-9</x:v>
      </x:c>
      <x:c r="G165" s="3"/>
      <x:c r="H165" s="3" t="str">
        <x:v>None found</x:v>
      </x:c>
      <x:c r="I165" s="3" t="str">
        <x:v>None found on assessed product page</x:v>
      </x:c>
      <x:c r="J165" s="3" t="str">
        <x:v>No numerical peptide amount found on assessed product page; peptide counts, other ingredient percentages, clinical results and promotional discounts excluded.</x:v>
      </x:c>
      <x:c r="K165" s="3" t="str">
        <x:v>Product ingredient declaration found in public page HTML; named peptide entries extracted separately.</x:v>
      </x:c>
      <x:c r="L165" s="3" t="str">
        <x:v>Present</x:v>
      </x:c>
      <x:c r="M165" s="3" t="str">
        <x:v>Observed public page and matching official public product feed; prices/formulas may change. No purchase, efficacy or measured concentration verification.</x:v>
      </x:c>
      <x:c r="N165" s="3" t="str">
        <x:v>Second source check completed</x:v>
      </x:c>
      <x:c r="O165" s="3"/>
      <x:c r="P165" s="3" t="str">
        <x:v>https://naturium.com/products/multi-active-exosome-serum</x:v>
      </x:c>
      <x:c r="Q165" s="3" t="str">
        <x:v>https://naturium.com/products/multi-active-exosome-serum</x:v>
      </x:c>
    </x:row>
    <x:row r="166" ht="52" customHeight="1">
      <x:c r="A166" s="3" t="str">
        <x:v>P07</x:v>
      </x:c>
      <x:c r="B166" s="3" t="str">
        <x:v>Naturium</x:v>
      </x:c>
      <x:c r="C166" s="3" t="str">
        <x:v>serum</x:v>
      </x:c>
      <x:c r="D166" s="3" t="str">
        <x:v>Conventional names</x:v>
      </x:c>
      <x:c r="E166" s="3" t="str">
        <x:v>Present</x:v>
      </x:c>
      <x:c r="F166" s="3" t="str">
        <x:v>Acetyl Hexapeptide-8; Copper Palmitoyl Heptapeptide-14; Palmitoyl sh-Hexapeptide-13 Serine SP Amide</x:v>
      </x:c>
      <x:c r="G166" s="3" t="str">
        <x:v>encapsulated copper peptides; Argireline Amplified peptide</x:v>
      </x:c>
      <x:c r="H166" s="3" t="str">
        <x:v>None found</x:v>
      </x:c>
      <x:c r="I166" s="3" t="str">
        <x:v>No eligible numerical amount claim found.</x:v>
      </x:c>
      <x:c r="J166" s="3" t="str">
        <x:v>No peptide amount percentage/ppm found on reviewed official product page; narrative says advanced multi-peptide blend. This is not a claim about all manufacturer materials.</x:v>
      </x:c>
      <x:c r="K166" s="3" t="str">
        <x:v>Full Ingredients block242-246; directions239-240 and267-273. Three explicit named peptide entries from full list; hydrolyzed collagen not counted as a specific named cosmetic peptide.</x:v>
      </x:c>
      <x:c r="L166" s="3" t="str">
        <x:v>Present</x:v>
      </x:c>
      <x:c r="M166" s="3" t="str">
        <x:v>Theme labels price Sale price but no distinct higher reference established;25 is current advertised one-time price, not evidence of a discount. Brand warns product-page lists can differ from packaging and distributors.</x:v>
      </x:c>
      <x:c r="N166" s="3" t="str">
        <x:v>Second source check completed</x:v>
      </x:c>
      <x:c r="O166" s="3"/>
      <x:c r="P166" s="3" t="str">
        <x:v>https://naturium.com/products/multi-peptide-advanced-serum</x:v>
      </x:c>
      <x:c r="Q166" s="3" t="str">
        <x:v>https://naturium.com/products/multi-peptide-advanced-serum</x:v>
      </x:c>
    </x:row>
    <x:row r="167" ht="52" customHeight="1">
      <x:c r="A167" s="3" t="str">
        <x:v>C030</x:v>
      </x:c>
      <x:c r="B167" s="3" t="str">
        <x:v>Neogen</x:v>
      </x:c>
      <x:c r="C167" s="3" t="str">
        <x:v>serum</x:v>
      </x:c>
      <x:c r="D167" s="3" t="str">
        <x:v>Key ingredients only</x:v>
      </x:c>
      <x:c r="E167" s="3" t="str">
        <x:v>Not found</x:v>
      </x:c>
      <x:c r="F167" s="3"/>
      <x:c r="G167" s="3" t="str">
        <x:v>Lupin Peptide; Collagen Boosting Peptide</x:v>
      </x:c>
      <x:c r="H167" s="3" t="str">
        <x:v>None found</x:v>
      </x:c>
      <x:c r="I167" s="3" t="str">
        <x:v>None found on assessed page</x:v>
      </x:c>
      <x:c r="J167" s="3" t="str">
        <x:v>Completed inspection of all 5 gallery originals and product text found no quantified peptide amount. 10% Phyto-Retinol Firming Booster is not established as a peptide amount; 3 patented and 5 plant figures are counts.</x:v>
      </x:c>
      <x:c r="K167" s="3" t="str">
        <x:v>Product text provides Key Ingredients Lupin Peptide, Collagen Boosting Peptide and Hydrolyzed Lupine Protein. All 5 gallery originals inspected; no complete ingredient declaration found.</x:v>
      </x:c>
      <x:c r="L167" s="3" t="str">
        <x:v>Present</x:v>
      </x:c>
      <x:c r="M167" s="3" t="str">
        <x:v>Generic Soldout label coexists with available variant and enabled Add to cart. Full text and all 5 gallery originals assessed; only key ingredients are disclosed. Explicit peptide marketing supports eligibility.</x:v>
      </x:c>
      <x:c r="N167" s="3" t="str">
        <x:v>Second source check completed</x:v>
      </x:c>
      <x:c r="O167" s="3"/>
      <x:c r="P167" s="3" t="str">
        <x:v>https://neogenlab.us/products/neogen-dermalogy-real-bakuchiol-firming-serum-30ml-vegan-1</x:v>
      </x:c>
      <x:c r="Q167" s="3" t="str">
        <x:v>https://neogenlab.us/products/neogen-dermalogy-real-bakuchiol-firming-serum-30ml-vegan-1</x:v>
      </x:c>
    </x:row>
    <x:row r="168" ht="52" customHeight="1">
      <x:c r="A168" s="3" t="str">
        <x:v>C029</x:v>
      </x:c>
      <x:c r="B168" s="3" t="str">
        <x:v>Neogen</x:v>
      </x:c>
      <x:c r="C168" s="3" t="str">
        <x:v>serum</x:v>
      </x:c>
      <x:c r="D168" s="3" t="str">
        <x:v>Unassessable</x:v>
      </x:c>
      <x:c r="E168" s="3" t="str">
        <x:v>Unassessable</x:v>
      </x:c>
      <x:c r="F168" s="3"/>
      <x:c r="G168" s="3" t="str">
        <x:v>13 kinds of peptide</x:v>
      </x:c>
      <x:c r="H168" s="3" t="str">
        <x:v>Blend or complex</x:v>
      </x:c>
      <x:c r="I168" s="3" t="str">
        <x:v>2.5% Peptide Firming Capsule</x:v>
      </x:c>
      <x:c r="J168" s="3" t="str">
        <x:v>Original official bottle/box imagery shows2.5%PeptideFirmingCapsule. Percentage applies to capsule blend, not each peptide or pure peptide concentration.</x:v>
      </x:c>
      <x:c r="K168" s="3" t="str">
        <x:v>Text markets13kinds/types of peptides, with product-specific key ingredients. Full conventional declaration not readable in recovered HTML; image panels not fully assessed.</x:v>
      </x:c>
      <x:c r="L168" s="3" t="str">
        <x:v>Present</x:v>
      </x:c>
      <x:c r="M168" s="3" t="str">
        <x:v>All10gallery originals inspected. No legible complete declaration found; keyingredient13types only. Package side text too small to resolve. StaticSoldout label conflicts with currentavailabletrue variant.</x:v>
      </x:c>
      <x:c r="N168" s="3" t="str">
        <x:v>Second source check completed</x:v>
      </x:c>
      <x:c r="O168" s="3"/>
      <x:c r="P168" s="3" t="str">
        <x:v>https://neogenlab.us/products/neogen-dermalogy-real-peptide-serum-1-01-fl-oz-30ml</x:v>
      </x:c>
      <x:c r="Q168" s="3" t="str">
        <x:v>https://neogenlab.us/products/neogen-dermalogy-real-peptide-serum-1-01-fl-oz-30ml</x:v>
      </x:c>
    </x:row>
    <x:row r="169" ht="52" customHeight="1">
      <x:c r="A169" s="3" t="str">
        <x:v>P02</x:v>
      </x:c>
      <x:c r="B169" s="3" t="str">
        <x:v>NIOD</x:v>
      </x:c>
      <x:c r="C169" s="3" t="str">
        <x:v>serum</x:v>
      </x:c>
      <x:c r="D169" s="3" t="str">
        <x:v>Conventional names</x:v>
      </x:c>
      <x:c r="E169" s="3" t="str">
        <x:v>Present</x:v>
      </x:c>
      <x:c r="F169" s="3" t="str">
        <x:v>Tripeptide-29; Tripeptide-1 Copper Acetate; Tripeptide-1 Acetate; Myristoyl Nonapeptide-3; Tripeptide-2; Acetyl Tetrapeptide-2</x:v>
      </x:c>
      <x:c r="G169" s="3" t="str">
        <x:v>GHK-Cu; GHK</x:v>
      </x:c>
      <x:c r="H169" s="3" t="str">
        <x:v>Ingredient-linked</x:v>
      </x:c>
      <x:c r="I169" s="3" t="str">
        <x:v>1% GHK-Cu and 1% GHK</x:v>
      </x:c>
      <x:c r="J169" s="3" t="str">
        <x:v>Page explicitly assigns separate1% claims to GHK-Cu and GHK; mass/volume basis and raw-material purity not specified. INCI uses acetate ingredient names; no equivalence calculation attempted.</x:v>
      </x:c>
      <x:c r="K169" s="3" t="str">
        <x:v>Reader lines96-99 full ingredient list. Lines164-168 and193-197 identify separate1% GHK-Cu and1% GHK claims.</x:v>
      </x:c>
      <x:c r="L169" s="3" t="str">
        <x:v>Present</x:v>
      </x:c>
      <x:c r="M169" s="3" t="str">
        <x:v>Default15mL is included under protocol minimum full-size15mL rule. Brand warns ingredient list can change by region/time. Formula percentages are advertised claims, not independently measured.</x:v>
      </x:c>
      <x:c r="N169" s="3" t="str">
        <x:v>Second source check completed</x:v>
      </x:c>
      <x:c r="O169" s="3"/>
      <x:c r="P169" s="3" t="str">
        <x:v>https://niod.com/en-us/copper-amino-isolate-serum-3-11-cais3-serum-100368.html</x:v>
      </x:c>
      <x:c r="Q169" s="3" t="str">
        <x:v>https://niod.com/en-us/copper-amino-isolate-serum-3-11-cais3-serum-100368.html</x:v>
      </x:c>
    </x:row>
    <x:row r="170" ht="39" customHeight="1">
      <x:c r="A170" s="3" t="str">
        <x:v>A055</x:v>
      </x:c>
      <x:c r="B170" s="3" t="str">
        <x:v>NIOD</x:v>
      </x:c>
      <x:c r="C170" s="3" t="str">
        <x:v>serum</x:v>
      </x:c>
      <x:c r="D170" s="3" t="str">
        <x:v>Conventional names</x:v>
      </x:c>
      <x:c r="E170" s="3" t="str">
        <x:v>Present</x:v>
      </x:c>
      <x:c r="F170" s="3" t="str">
        <x:v>Palmitoyl Tripeptide-8</x:v>
      </x:c>
      <x:c r="G170" s="3"/>
      <x:c r="H170" s="3" t="str">
        <x:v>None found</x:v>
      </x:c>
      <x:c r="I170" s="3" t="str">
        <x:v>None found on assessed product page</x:v>
      </x:c>
      <x:c r="J170" s="3" t="str">
        <x:v>No numerical peptide amount located in product description or declaration.</x:v>
      </x:c>
      <x:c r="K170" s="3" t="str">
        <x:v>Ingredients panel publicly contains conventional full declaration; exact named peptide items extracted.</x:v>
      </x:c>
      <x:c r="L170" s="3" t="str">
        <x:v>Present</x:v>
      </x:c>
      <x:c r="M170" s="3" t="str">
        <x:v>Snapshot of public advertised amount; purity, efficacy and actual formulation concentration not measured.</x:v>
      </x:c>
      <x:c r="N170" s="3" t="str">
        <x:v>Second source check completed</x:v>
      </x:c>
      <x:c r="O170" s="3"/>
      <x:c r="P170" s="3" t="str">
        <x:v>https://niod.com/en-us/modulating-glucosides-mg-serum-100370.html</x:v>
      </x:c>
      <x:c r="Q170" s="3" t="str">
        <x:v>https://niod.com/en-us/modulating-glucosides-mg-serum-100370.html</x:v>
      </x:c>
    </x:row>
    <x:row r="171" ht="52" customHeight="1">
      <x:c r="A171" s="3" t="str">
        <x:v>A056</x:v>
      </x:c>
      <x:c r="B171" s="3" t="str">
        <x:v>NIOD</x:v>
      </x:c>
      <x:c r="C171" s="3" t="str">
        <x:v>serum</x:v>
      </x:c>
      <x:c r="D171" s="3" t="str">
        <x:v>Conventional names</x:v>
      </x:c>
      <x:c r="E171" s="3" t="str">
        <x:v>Present</x:v>
      </x:c>
      <x:c r="F171" s="3" t="str">
        <x:v>Myristoyl Nonapeptide-3; Tetrapeptide-30; Oligopeptide-68</x:v>
      </x:c>
      <x:c r="G171" s="3"/>
      <x:c r="H171" s="3" t="str">
        <x:v>None found</x:v>
      </x:c>
      <x:c r="I171" s="3" t="str">
        <x:v>None found on assessed product page</x:v>
      </x:c>
      <x:c r="J171" s="3" t="str">
        <x:v>No numerical peptide amount located in product description or declaration; peptide-name suffixes are identities, not concentrations.</x:v>
      </x:c>
      <x:c r="K171" s="3" t="str">
        <x:v>Ingredients panel publicly contains conventional full declaration; exact named peptide items extracted.</x:v>
      </x:c>
      <x:c r="L171" s="3" t="str">
        <x:v>Present</x:v>
      </x:c>
      <x:c r="M171" s="3" t="str">
        <x:v>Snapshot of public advertised amount; purity, efficacy and actual formulation concentration not measured. Marked LeavingSoon, but current AddtoCart offer remains; no discontinuation assumption. 15mL default differs from30mL alternative.</x:v>
      </x:c>
      <x:c r="N171" s="3" t="str">
        <x:v>Second source check completed</x:v>
      </x:c>
      <x:c r="O171" s="3"/>
      <x:c r="P171" s="3" t="str">
        <x:v>https://niod.com/en-us/re-pigment-rp-serum-100376.html</x:v>
      </x:c>
      <x:c r="Q171" s="3" t="str">
        <x:v>https://niod.com/en-us/re-pigment-rp-serum-100376.html</x:v>
      </x:c>
    </x:row>
    <x:row r="172" ht="91" customHeight="1">
      <x:c r="A172" s="3" t="str">
        <x:v>C013</x:v>
      </x:c>
      <x:c r="B172" s="3" t="str">
        <x:v>Numbuzin</x:v>
      </x:c>
      <x:c r="C172" s="3" t="str">
        <x:v>serum</x:v>
      </x:c>
      <x:c r="D172" s="3" t="str">
        <x:v>Unresolved trade or shorthand</x:v>
      </x:c>
      <x:c r="E172" s="3" t="str">
        <x:v>Present</x:v>
      </x:c>
      <x:c r="F172" s="3" t="str">
        <x:v>Acetyl Hexapeptide-1; Acetyl Hexapeptide-8; Acetyl Octapeptide-3; Tripeptide-1; Tripeptide-2; Palmitoyl Pentapeptide-4; Palmitoyl Tetrapeptide-7; Palmitoyl Tripeptide-1; Tripeptide-3; Copper Tripeptide-1; sh-Oligopeptide-1; sh-Polypeptide-1; sh-Polypeptide-11; Palmitoyl Hexapeptide-12; sh-Polypeptide-22</x:v>
      </x:c>
      <x:c r="G172" s="3"/>
      <x:c r="H172" s="3" t="str">
        <x:v>Ambiguous attribution</x:v>
      </x:c>
      <x:c r="I172" s="3" t="str">
        <x:v>Formulated with 10% Rose PDRN and 15 types of Peptides (twice the amount compared to the No.2 Serum)</x:v>
      </x:c>
      <x:c r="J172" s="3" t="str">
        <x:v>Phrase15types...twice theamount does not distinguish peptide-type count from ingredient content amount. Absolute peptide amount and2xmass are not inferred;10%RosePDRN is unrelated.</x:v>
      </x:c>
      <x:c r="K172" s="3" t="str">
        <x:v>Full Ingredients declaration present and named peptide entries transcribed. First entry Collagen Water is unresolved shorthand; not represented as fully conventional INCI.</x:v>
      </x:c>
      <x:c r="L172" s="3" t="str">
        <x:v>Present</x:v>
      </x:c>
      <x:c r="M172" s="3" t="str">
        <x:v>Distinct2X formulation has different ingredient declaration from regularNo.2; retained as formulation, not alternate pack size.</x:v>
      </x:c>
      <x:c r="N172" s="3" t="str">
        <x:v>Second source check completed</x:v>
      </x:c>
      <x:c r="O172" s="3"/>
      <x:c r="P172" s="3" t="str">
        <x:v>https://us.numbuzin.com/products/no-2-rose-pdrn-collagen-2x-plumping-serum</x:v>
      </x:c>
      <x:c r="Q172" s="3" t="str">
        <x:v>https://us.numbuzin.com/products/no-2-rose-pdrn-collagen-2x-plumping-serum</x:v>
      </x:c>
    </x:row>
    <x:row r="173" ht="65" customHeight="1">
      <x:c r="A173" s="3" t="str">
        <x:v>C012</x:v>
      </x:c>
      <x:c r="B173" s="3" t="str">
        <x:v>Numbuzin</x:v>
      </x:c>
      <x:c r="C173" s="3" t="str">
        <x:v>serum</x:v>
      </x:c>
      <x:c r="D173" s="3" t="str">
        <x:v>Unresolved trade or shorthand</x:v>
      </x:c>
      <x:c r="E173" s="3" t="str">
        <x:v>Present</x:v>
      </x:c>
      <x:c r="F173" s="3" t="str">
        <x:v>Acetyl Hexapeptide-1; Tripeptide-1; Tripeptide-2; Acetyl Hexapeptide-8; Acetyl Octapeptide-3; Palmitoyl Pentapeptide-4; Palmitoyl Tetrapeptide-7; sh-Oligopeptide-1; sh-Polypeptide-1; sh-Polypeptide-11; sh-Polypeptide-22</x:v>
      </x:c>
      <x:c r="G173" s="3"/>
      <x:c r="H173" s="3" t="str">
        <x:v>None found</x:v>
      </x:c>
      <x:c r="I173" s="3" t="str">
        <x:v>None found on assessed page</x:v>
      </x:c>
      <x:c r="J173" s="3" t="str">
        <x:v>5% Rose PDRN is not a peptide amount;6Peptides is a count. No eligible peptide amount found.</x:v>
      </x:c>
      <x:c r="K173" s="3" t="str">
        <x:v>Full Ingredients declaration present and named peptide entries transcribed. First entry Collagen Water is unresolved shorthand; not represented as fully conventional INCI.</x:v>
      </x:c>
      <x:c r="L173" s="3" t="str">
        <x:v>Present</x:v>
      </x:c>
      <x:c r="M173" s="3" t="str">
        <x:v>Advertised public-page information only. Formula/price may change; no purity, efficacy or regulatory inference.</x:v>
      </x:c>
      <x:c r="N173" s="3" t="str">
        <x:v>Second source check completed</x:v>
      </x:c>
      <x:c r="O173" s="3"/>
      <x:c r="P173" s="3" t="str">
        <x:v>https://us.numbuzin.com/products/no-2-rose-pdrn-collagen-plumping-serum</x:v>
      </x:c>
      <x:c r="Q173" s="3" t="str">
        <x:v>https://us.numbuzin.com/products/no-2-rose-pdrn-collagen-plumping-serum</x:v>
      </x:c>
    </x:row>
    <x:row r="174" ht="39" customHeight="1">
      <x:c r="A174" s="3" t="str">
        <x:v>C014</x:v>
      </x:c>
      <x:c r="B174" s="3" t="str">
        <x:v>Numbuzin</x:v>
      </x:c>
      <x:c r="C174" s="3" t="str">
        <x:v>serum</x:v>
      </x:c>
      <x:c r="D174" s="3" t="str">
        <x:v>Conventional names</x:v>
      </x:c>
      <x:c r="E174" s="3" t="str">
        <x:v>Present</x:v>
      </x:c>
      <x:c r="F174" s="3" t="str">
        <x:v>Copper Tripeptide-1</x:v>
      </x:c>
      <x:c r="G174" s="3"/>
      <x:c r="H174" s="3" t="str">
        <x:v>None found</x:v>
      </x:c>
      <x:c r="I174" s="3" t="str">
        <x:v>None found on assessed page</x:v>
      </x:c>
      <x:c r="J174" s="3" t="str">
        <x:v>10% niacinamide is not a peptide amount. Copper Tripeptide-1 listed without an amount.</x:v>
      </x:c>
      <x:c r="K174" s="3" t="str">
        <x:v>Product ingredient declaration located in page HTML; named peptide entries transcribed. Public page, not tested composition.</x:v>
      </x:c>
      <x:c r="L174" s="3" t="str">
        <x:v>Present</x:v>
      </x:c>
      <x:c r="M174" s="3" t="str">
        <x:v>Advertised public-page information only. Formula/price may change; no purity, efficacy or regulatory inference.</x:v>
      </x:c>
      <x:c r="N174" s="3" t="str">
        <x:v>Second source check completed</x:v>
      </x:c>
      <x:c r="O174" s="3"/>
      <x:c r="P174" s="3" t="str">
        <x:v>https://us.numbuzin.com/products/no-3-blue-bio-retinol-pore-refining-serum</x:v>
      </x:c>
      <x:c r="Q174" s="3" t="str">
        <x:v>https://us.numbuzin.com/products/no-3-blue-bio-retinol-pore-refining-serum</x:v>
      </x:c>
    </x:row>
    <x:row r="175" ht="273" customHeight="1">
      <x:c r="A175" s="3" t="str">
        <x:v>C011</x:v>
      </x:c>
      <x:c r="B175" s="3" t="str">
        <x:v>Numbuzin</x:v>
      </x:c>
      <x:c r="C175" s="3" t="str">
        <x:v>serum</x:v>
      </x:c>
      <x:c r="D175" s="3" t="str">
        <x:v>Conventional names</x:v>
      </x:c>
      <x:c r="E175" s="3" t="str">
        <x:v>Present</x:v>
      </x:c>
      <x:c r="F175" s="3" t="str">
        <x:v>Palmitoyl Tripeptide-5; Capryloyl Dipeptide-17; Acetyl Dipeptide-1 Cetyl Ester; Dipeptide Diaminobutyroyl Benzylamide Diacetate; Heptasodium Hexacarboxymethyl Dipeptide-12; Hexapeptide-2; Acetyl Tetrapeptide-5; Dipeptide-2; Acetyl Hexapeptide-8; Palmitoyl Dipeptide-5 Diaminobutyroyl Hydroxythreonine; Palmitoyl Tetrapeptide-7; Biotinoyl Tripeptide-1; Acetyl Tetrapeptide-3; Palmitoyl Tripeptide-8; Dipeptide-4; Hexapeptide-11; Pentapeptide-18; Tripeptide-3; sh-Decapeptide-7; sh-Octapeptide-4; Palmitoyl Tripeptide-1; Ascorbic Acid Polypeptide; Hexapeptide-9; Oligopeptide-3; Palmitoyl Hexapeptide-12; Tripeptide-1; Palmitoyl Pentapeptide-4; Copper Tripeptide-1; Caffeoyl Tripeptide-1; Caffeoyl sh-Octapeptide-4; Galloyl Pentapeptide-33; Kojyl Carboxy Dipeptide-23; Nicotinoyl Tripeptide-1; Octapeptide-7; Oligopeptide-1; sh-Decapeptide-9; sh-Oligopeptide-9; sh-Pentapeptide-19; Oligopeptide-2; sh-Oligopeptide-1; sh-Oligopeptide-2; sh-Polypeptide-1; sh-Polypeptide-22; sh-Polypeptide-3; Acetyl Octapeptide-3; Acetyl Tetrapeptide-2; Acetyl Tetrapeptide-9; Carnosine; Nonapeptide-1</x:v>
      </x:c>
      <x:c r="G175" s="3"/>
      <x:c r="H175" s="3" t="str">
        <x:v>None found</x:v>
      </x:c>
      <x:c r="I175" s="3" t="str">
        <x:v>None found on assessed page</x:v>
      </x:c>
      <x:c r="J175" s="3" t="str">
        <x:v>50 types of peptides is an ingredient count, not a concentration. No eligible peptide amount claim found in assessed public page.</x:v>
      </x:c>
      <x:c r="K175" s="3" t="str">
        <x:v>Product ingredient declaration located in page HTML; named peptide entries transcribed. Public page, not tested composition.</x:v>
      </x:c>
      <x:c r="L175" s="3" t="str">
        <x:v>Present</x:v>
      </x:c>
      <x:c r="M175" s="3" t="str">
        <x:v>Essence marketed as treatment and included in serum group. Advertised composition only; marketing50peptides versus49lexical peptide/carnosine ingredient matches is not a laboratory discrepancy claim. Selected single-bottle public widget discount29.70 takes precedence over generic feed33; multi-bottle tiers and newsletter codes excluded.</x:v>
      </x:c>
      <x:c r="N175" s="3" t="str">
        <x:v>Second source check completed</x:v>
      </x:c>
      <x:c r="O175" s="3"/>
      <x:c r="P175" s="3" t="str">
        <x:v>https://us.numbuzin.com/products/no-9-nad-bio-lifting-sil-essence</x:v>
      </x:c>
      <x:c r="Q175" s="3" t="str">
        <x:v>https://us.numbuzin.com/products/no-9-nad-bio-lifting-sil-essence</x:v>
      </x:c>
    </x:row>
    <x:row r="176" ht="39" customHeight="1">
      <x:c r="A176" s="3" t="str">
        <x:v>A017</x:v>
      </x:c>
      <x:c r="B176" s="3" t="str">
        <x:v>Pacifica</x:v>
      </x:c>
      <x:c r="C176" s="3" t="str">
        <x:v>serum</x:v>
      </x:c>
      <x:c r="D176" s="3" t="str">
        <x:v>Conventional names</x:v>
      </x:c>
      <x:c r="E176" s="3" t="str">
        <x:v>Present</x:v>
      </x:c>
      <x:c r="F176" s="3" t="str">
        <x:v>acetyl hexapeptide-8; palmitoyl tripeptide-5; sh-polypeptide-50; caprooyl tetrapeptide-3 (chronoline)</x:v>
      </x:c>
      <x:c r="G176" s="3"/>
      <x:c r="H176" s="3" t="str">
        <x:v>None found</x:v>
      </x:c>
      <x:c r="I176" s="3" t="str">
        <x:v>None found on assessed product page</x:v>
      </x:c>
      <x:c r="J176" s="3" t="str">
        <x:v>No numerical peptide amount found on assessed product page; peptide counts, other ingredient percentages, clinical results and promotional discounts excluded.</x:v>
      </x:c>
      <x:c r="K176" s="3" t="str">
        <x:v>Product ingredient declaration found in public page HTML; named peptide entries extracted separately.</x:v>
      </x:c>
      <x:c r="L176" s="3" t="str">
        <x:v>Present</x:v>
      </x:c>
      <x:c r="M176" s="3" t="str">
        <x:v>Observed public page and matching official public product feed; prices/formulas may change. No purchase, efficacy or measured concentration verification.</x:v>
      </x:c>
      <x:c r="N176" s="3" t="str">
        <x:v>Second source check completed</x:v>
      </x:c>
      <x:c r="O176" s="3"/>
      <x:c r="P176" s="3" t="str">
        <x:v>https://www.pacificabeauty.com/products/future-youth-gravity-rebound-serum</x:v>
      </x:c>
      <x:c r="Q176" s="3" t="str">
        <x:v>https://www.pacificabeauty.com/products/future-youth-gravity-rebound-serum</x:v>
      </x:c>
    </x:row>
    <x:row r="177" ht="39" customHeight="1">
      <x:c r="A177" s="3" t="str">
        <x:v>A020</x:v>
      </x:c>
      <x:c r="B177" s="3" t="str">
        <x:v>Pacifica</x:v>
      </x:c>
      <x:c r="C177" s="3" t="str">
        <x:v>serum</x:v>
      </x:c>
      <x:c r="D177" s="3" t="str">
        <x:v>Conventional names</x:v>
      </x:c>
      <x:c r="E177" s="3" t="str">
        <x:v>Present</x:v>
      </x:c>
      <x:c r="F177" s="3" t="str">
        <x:v>sr-hydrozoan polypeptide-1 (vegan collagen)</x:v>
      </x:c>
      <x:c r="G177" s="3"/>
      <x:c r="H177" s="3" t="str">
        <x:v>None found</x:v>
      </x:c>
      <x:c r="I177" s="3" t="str">
        <x:v>None found on assessed product page</x:v>
      </x:c>
      <x:c r="J177" s="3" t="str">
        <x:v>No numerical peptide amount found on assessed product page; peptide counts, other ingredient percentages, clinical results and promotional discounts excluded.</x:v>
      </x:c>
      <x:c r="K177" s="3" t="str">
        <x:v>Product ingredient declaration found in public page HTML; named peptide entries extracted separately.</x:v>
      </x:c>
      <x:c r="L177" s="3" t="str">
        <x:v>Present</x:v>
      </x:c>
      <x:c r="M177" s="3" t="str">
        <x:v>Observed public page and matching official public product feed; prices/formulas may change. No purchase, efficacy or measured concentration verification.</x:v>
      </x:c>
      <x:c r="N177" s="3" t="str">
        <x:v>Second source check completed</x:v>
      </x:c>
      <x:c r="O177" s="3"/>
      <x:c r="P177" s="3" t="str">
        <x:v>https://www.pacificabeauty.com/products/vegan-collagen-complex-serum</x:v>
      </x:c>
      <x:c r="Q177" s="3" t="str">
        <x:v>https://www.pacificabeauty.com/products/vegan-collagen-complex-serum</x:v>
      </x:c>
    </x:row>
    <x:row r="178" ht="65" customHeight="1">
      <x:c r="A178" s="3" t="str">
        <x:v>P06</x:v>
      </x:c>
      <x:c r="B178" s="3" t="str">
        <x:v>Paula's Choice</x:v>
      </x:c>
      <x:c r="C178" s="3" t="str">
        <x:v>serum</x:v>
      </x:c>
      <x:c r="D178" s="3" t="str">
        <x:v>Conventional names</x:v>
      </x:c>
      <x:c r="E178" s="3" t="str">
        <x:v>Present</x:v>
      </x:c>
      <x:c r="F178" s="3" t="str">
        <x:v>Palmitoyl Tetrapeptide-72 Amide; Sh-Polypeptide-121; Palmitoyl Dipeptide-5 Diaminobutyroyl Hydroxythreonine; Palmitoyl Tripeptide-5; Tridecapeptide-1; Tetradecyl Aminobutyroylvalylaminobutyric Urea Acetate</x:v>
      </x:c>
      <x:c r="G178" s="3" t="str">
        <x:v>six pro-collagen peptides; 6X PEPTIDE COMPLEX</x:v>
      </x:c>
      <x:c r="H178" s="3" t="str">
        <x:v>None found</x:v>
      </x:c>
      <x:c r="I178" s="3" t="str">
        <x:v>No eligible numerical amount claim found.</x:v>
      </x:c>
      <x:c r="J178" s="3" t="str">
        <x:v>No composition amount percentage/ppm found in rendered details, benefits, ingredients and packaging. Six/6X are marketed peptide count, not concentration. Sitewide discount percentages, clinical time periods and unrelated1%retinol gift excluded.</x:v>
      </x:c>
      <x:c r="K178" s="3" t="str">
        <x:v>Native Ingredients accordion opened; All Ingredients contains full list fromWater throughSodiumBenzoate, withsix named peptide-related entries recorded. Directions visible in product content. NamedINCI does not establish concentration.</x:v>
      </x:c>
      <x:c r="L178" s="3" t="str">
        <x:v>Present</x:v>
      </x:c>
      <x:c r="M178" s="3" t="str">
        <x:v>Web reader and rawHTML were incomplete JSshell; ordinary browser rendering resolved it. Price59 is unconditional displayed one-time before code, tax/shipping. Six-peptide count does not establish purity or amount; INCIpage warns referpackaging foraccuratelist.</x:v>
      </x:c>
      <x:c r="N178" s="3" t="str">
        <x:v>Second source check completed</x:v>
      </x:c>
      <x:c r="O178" s="3"/>
      <x:c r="P178" s="3" t="str">
        <x:v>https://www.paulaschoice.com/pro-collagen-multi-peptide-booster/3020.html</x:v>
      </x:c>
      <x:c r="Q178" s="3" t="str">
        <x:v>https://www.paulaschoice.com/pro-collagen-multi-peptide-booster/3020.html</x:v>
      </x:c>
    </x:row>
    <x:row r="179" ht="78" customHeight="1">
      <x:c r="A179" s="3" t="str">
        <x:v>P04</x:v>
      </x:c>
      <x:c r="B179" s="3" t="str">
        <x:v>Peach &amp; Lily</x:v>
      </x:c>
      <x:c r="C179" s="3" t="str">
        <x:v>serum</x:v>
      </x:c>
      <x:c r="D179" s="3" t="str">
        <x:v>Conventional names</x:v>
      </x:c>
      <x:c r="E179" s="3" t="str">
        <x:v>Present</x:v>
      </x:c>
      <x:c r="F179" s="3" t="str">
        <x:v>Copper Tripeptide-1; Acetyl Hexapeptide-8; Palmitoyl Tripeptide-1; Tetrapeptide-21; Tetrapeptide-30; Heptasodium Hexacarboxymethyl Dipeptide-12; Acetyl Tetrapeptide-5; Palmitoyl Tripeptide-38; Palmitoyl Pentapeptide-4; Dipeptide-2; Tripeptide-1; Hexapeptide-9; Nonapeptide-1</x:v>
      </x:c>
      <x:c r="G179" s="3" t="str">
        <x:v>Copper peptide; 12 additional peptides</x:v>
      </x:c>
      <x:c r="H179" s="3" t="str">
        <x:v>Ingredient-linked</x:v>
      </x:c>
      <x:c r="I179" s="3" t="str">
        <x:v>0.2% copper peptide</x:v>
      </x:c>
      <x:c r="J179" s="3" t="str">
        <x:v>Body explicitly assigns0.2% to copper peptide; full list identifies Copper Tripeptide-1. Page does not establish percentage mass/volume basis or raw-material purity.</x:v>
      </x:c>
      <x:c r="K179" s="3" t="str">
        <x:v>All Ingredients lines1275-1276 includes13 named peptide entries. Amount wording1089 and1096. Directions1398-1410.</x:v>
      </x:c>
      <x:c r="L179" s="3" t="str">
        <x:v>Present</x:v>
      </x:c>
      <x:c r="M179" s="3" t="str">
        <x:v>Study outcome percentages and peptide count are separate from composition amount. No efficacy comparison or pure-active arithmetic. Third-party trade names not inferred from ingredient names.</x:v>
      </x:c>
      <x:c r="N179" s="3" t="str">
        <x:v>Second source check completed</x:v>
      </x:c>
      <x:c r="O179" s="3"/>
      <x:c r="P179" s="3" t="str">
        <x:v>https://www.peachandlily.com/products/copper-peptide-pro-firming-serum</x:v>
      </x:c>
      <x:c r="Q179" s="3" t="str">
        <x:v>https://www.peachandlily.com/products/copper-peptide-pro-firming-serum</x:v>
      </x:c>
    </x:row>
    <x:row r="180" ht="39" customHeight="1">
      <x:c r="A180" s="3" t="str">
        <x:v>A033</x:v>
      </x:c>
      <x:c r="B180" s="3" t="str">
        <x:v>Peach &amp; Lily</x:v>
      </x:c>
      <x:c r="C180" s="3" t="str">
        <x:v>serum</x:v>
      </x:c>
      <x:c r="D180" s="3" t="str">
        <x:v>Conventional names</x:v>
      </x:c>
      <x:c r="E180" s="3" t="str">
        <x:v>Present</x:v>
      </x:c>
      <x:c r="F180" s="3" t="str">
        <x:v>Acetyl Octapeptide-3</x:v>
      </x:c>
      <x:c r="G180" s="3"/>
      <x:c r="H180" s="3" t="str">
        <x:v>None found</x:v>
      </x:c>
      <x:c r="I180" s="3" t="str">
        <x:v>None found on assessed product page</x:v>
      </x:c>
      <x:c r="J180" s="3" t="str">
        <x:v>No numerical peptide amount found on assessed product page; peptide counts, other ingredient percentages, clinical results and promotional discounts excluded.</x:v>
      </x:c>
      <x:c r="K180" s="3" t="str">
        <x:v>Product ingredient declaration found in public page HTML; named peptide entries extracted separately.</x:v>
      </x:c>
      <x:c r="L180" s="3" t="str">
        <x:v>Present</x:v>
      </x:c>
      <x:c r="M180" s="3" t="str">
        <x:v>Observed public page and matching official public product feed; prices/formulas may change. No purchase, efficacy or measured concentration verification.</x:v>
      </x:c>
      <x:c r="N180" s="3" t="str">
        <x:v>Second source check completed</x:v>
      </x:c>
      <x:c r="O180" s="3"/>
      <x:c r="P180" s="3" t="str">
        <x:v>https://www.peachandlily.com/products/glass-skin-refining-serum</x:v>
      </x:c>
      <x:c r="Q180" s="3" t="str">
        <x:v>https://www.peachandlily.com/products/glass-skin-refining-serum</x:v>
      </x:c>
    </x:row>
    <x:row r="181" ht="91" customHeight="1">
      <x:c r="A181" s="3" t="str">
        <x:v>A032</x:v>
      </x:c>
      <x:c r="B181" s="3" t="str">
        <x:v>Peach &amp; Lily</x:v>
      </x:c>
      <x:c r="C181" s="3" t="str">
        <x:v>serum</x:v>
      </x:c>
      <x:c r="D181" s="3" t="str">
        <x:v>Conventional names</x:v>
      </x:c>
      <x:c r="E181" s="3" t="str">
        <x:v>Present</x:v>
      </x:c>
      <x:c r="F181" s="3" t="str">
        <x:v>Acetyl sh-Hexapeptide-5 Amide Acetate; Hexapeptide-9; Acetyl Tetrapeptide-5; Acetyl Tetrapeptide-2; Palmitoyl Pentapeptide-4; Tripeptide-1; Hexapeptide-11; Acetyl Hexapeptide-8; Copper Tripeptide-1; Tripeptide-32; Palmitoyl Tetrapeptide-7; Alanine/Histidine/Lysine Polypeptide Copper HCl</x:v>
      </x:c>
      <x:c r="G181" s="3"/>
      <x:c r="H181" s="3" t="str">
        <x:v>None found</x:v>
      </x:c>
      <x:c r="I181" s="3" t="str">
        <x:v>None found on assessed product page</x:v>
      </x:c>
      <x:c r="J181" s="3" t="str">
        <x:v>No numerical peptide amount found on assessed product page; peptide counts, other ingredient percentages, clinical results and promotional discounts excluded.</x:v>
      </x:c>
      <x:c r="K181" s="3" t="str">
        <x:v>Product ingredient declaration found in public page HTML; named peptide entries extracted separately.</x:v>
      </x:c>
      <x:c r="L181" s="3" t="str">
        <x:v>Present</x:v>
      </x:c>
      <x:c r="M181" s="3" t="str">
        <x:v>Observed public page and matching official public product feed; prices/formulas may change. No purchase, efficacy or measured concentration verification.</x:v>
      </x:c>
      <x:c r="N181" s="3" t="str">
        <x:v>Second source check completed</x:v>
      </x:c>
      <x:c r="O181" s="3"/>
      <x:c r="P181" s="3" t="str">
        <x:v>https://www.peachandlily.com/products/miniprotein-exosome-bioactive-ampoule</x:v>
      </x:c>
      <x:c r="Q181" s="3" t="str">
        <x:v>https://www.peachandlily.com/products/miniprotein-exosome-bioactive-ampoule</x:v>
      </x:c>
    </x:row>
    <x:row r="182" ht="39" customHeight="1">
      <x:c r="A182" s="3" t="str">
        <x:v>A035</x:v>
      </x:c>
      <x:c r="B182" s="3" t="str">
        <x:v>Peach &amp; Lily</x:v>
      </x:c>
      <x:c r="C182" s="3" t="str">
        <x:v>serum</x:v>
      </x:c>
      <x:c r="D182" s="3" t="str">
        <x:v>Conventional names</x:v>
      </x:c>
      <x:c r="E182" s="3" t="str">
        <x:v>Present</x:v>
      </x:c>
      <x:c r="F182" s="3" t="str">
        <x:v>Acetyl Hexapeptide-8; Copper Tripeptide-1; Palmitoyl Pentapeptide-4; Oligopeptide-1; Oligopeptide-2</x:v>
      </x:c>
      <x:c r="G182" s="3"/>
      <x:c r="H182" s="3" t="str">
        <x:v>None found</x:v>
      </x:c>
      <x:c r="I182" s="3" t="str">
        <x:v>None found on assessed product page</x:v>
      </x:c>
      <x:c r="J182" s="3" t="str">
        <x:v>No numerical peptide amount found on assessed product page; peptide counts, other ingredient percentages, clinical results and promotional discounts excluded.</x:v>
      </x:c>
      <x:c r="K182" s="3" t="str">
        <x:v>Product ingredient declaration found in public page HTML; named peptide entries extracted separately.</x:v>
      </x:c>
      <x:c r="L182" s="3" t="str">
        <x:v>Present</x:v>
      </x:c>
      <x:c r="M182" s="3" t="str">
        <x:v>Observed public page and matching official public product feed; prices/formulas may change. No purchase, efficacy or measured concentration verification.</x:v>
      </x:c>
      <x:c r="N182" s="3" t="str">
        <x:v>Second source check completed</x:v>
      </x:c>
      <x:c r="O182" s="3"/>
      <x:c r="P182" s="3" t="str">
        <x:v>https://www.peachandlily.com/products/power-cocktail-lactic-acid-repair-serum</x:v>
      </x:c>
      <x:c r="Q182" s="3" t="str">
        <x:v>https://www.peachandlily.com/products/power-cocktail-lactic-acid-repair-serum</x:v>
      </x:c>
    </x:row>
    <x:row r="183" ht="39" customHeight="1">
      <x:c r="A183" s="3" t="str">
        <x:v>B013</x:v>
      </x:c>
      <x:c r="B183" s="3" t="str">
        <x:v>Peter Thomas Roth</x:v>
      </x:c>
      <x:c r="C183" s="3" t="str">
        <x:v>serum</x:v>
      </x:c>
      <x:c r="D183" s="3" t="str">
        <x:v>Conventional names</x:v>
      </x:c>
      <x:c r="E183" s="3" t="str">
        <x:v>Present</x:v>
      </x:c>
      <x:c r="F183" s="3" t="str">
        <x:v>Acetyl Hexapeptide-8; Pentapeptide-18; N-Prolyl Palmitoyl Tripeptide-56 Acetate; Palmitoyl Tripeptide-38</x:v>
      </x:c>
      <x:c r="G183" s="3"/>
      <x:c r="H183" s="3" t="str">
        <x:v>Blend or complex</x:v>
      </x:c>
      <x:c r="I183" s="3" t="str">
        <x:v>19% Peptide Complex; 10% Argirelox; 2% Matrixyl Morphomics; 5% Argireline Amplified; 2% Matrixyl Synthe’6</x:v>
      </x:c>
      <x:c r="J183" s="3" t="str">
        <x:v>Amount refers explicitly to blend, solution or trade material; no pure peptide fraction inferred.</x:v>
      </x:c>
      <x:c r="K183" s="3" t="str">
        <x:v>Current complete product ingredient declaration reviewed, named peptide entries recorded.</x:v>
      </x:c>
      <x:c r="L183" s="3" t="str">
        <x:v>Present</x:v>
      </x:c>
      <x:c r="M183" s="3" t="str">
        <x:v>Product-page snapshot, not measured composition. Image-only amount claims not exhaustively OCR assessed.</x:v>
      </x:c>
      <x:c r="N183" s="3" t="str">
        <x:v>Second source check completed</x:v>
      </x:c>
      <x:c r="O183" s="3"/>
      <x:c r="P183" s="3" t="str">
        <x:v>https://www.peterthomasroth.com/products/peptide-skinjection-amplified-wrinkle-fix-serum-1501069</x:v>
      </x:c>
      <x:c r="Q183" s="3" t="str">
        <x:v>https://www.peterthomasroth.com/products/peptide-skinjection-amplified-wrinkle-fix-serum-1501069</x:v>
      </x:c>
    </x:row>
    <x:row r="184" ht="52" customHeight="1">
      <x:c r="A184" s="3" t="str">
        <x:v>C041</x:v>
      </x:c>
      <x:c r="B184" s="3" t="str">
        <x:v>Pyunkang Yul</x:v>
      </x:c>
      <x:c r="C184" s="3" t="str">
        <x:v>serum</x:v>
      </x:c>
      <x:c r="D184" s="3" t="str">
        <x:v>Conventional names</x:v>
      </x:c>
      <x:c r="E184" s="3" t="str">
        <x:v>Present</x:v>
      </x:c>
      <x:c r="F184" s="3" t="str">
        <x:v>Acetyl Hexapeptide-8</x:v>
      </x:c>
      <x:c r="G184" s="3"/>
      <x:c r="H184" s="3" t="str">
        <x:v>None found</x:v>
      </x:c>
      <x:c r="I184" s="3" t="str">
        <x:v>None found on assessed page</x:v>
      </x:c>
      <x:c r="J184" s="3" t="str">
        <x:v>No quantitative peptide amount found in assessed page text; peptide counts and unrelated ingredient percentages excluded. Unknown active purity and percentage basis are not inferred.</x:v>
      </x:c>
      <x:c r="K184" s="3" t="str">
        <x:v>Product ingredient declaration located in page HTML; named peptide entries transcribed. Public page, not tested composition.</x:v>
      </x:c>
      <x:c r="L184" s="3" t="str">
        <x:v>Present</x:v>
      </x:c>
      <x:c r="M184" s="3" t="str">
        <x:v>Negative inventory counter conflicts with availability/cart signals. Not interpreted as physical stock quantity; unknown retained.</x:v>
      </x:c>
      <x:c r="N184" s="3" t="str">
        <x:v>Second source check completed</x:v>
      </x:c>
      <x:c r="O184" s="3"/>
      <x:c r="P184" s="3" t="str">
        <x:v>https://pyunkangyulglobal.com/products/pyunkangyul-black-tea-boosting-serum-45ml?variant=51247439544631</x:v>
      </x:c>
      <x:c r="Q184" s="3" t="str">
        <x:v>https://pyunkangyulglobal.com/products/pyunkangyul-black-tea-boosting-serum-45ml?variant=51247439544631</x:v>
      </x:c>
    </x:row>
    <x:row r="185" ht="78" customHeight="1">
      <x:c r="A185" s="3" t="str">
        <x:v>B060</x:v>
      </x:c>
      <x:c r="B185" s="3" t="str">
        <x:v>Revision Skincare</x:v>
      </x:c>
      <x:c r="C185" s="3" t="str">
        <x:v>serum</x:v>
      </x:c>
      <x:c r="D185" s="3" t="str">
        <x:v>Conventional names</x:v>
      </x:c>
      <x:c r="E185" s="3" t="str">
        <x:v>Present</x:v>
      </x:c>
      <x:c r="F185" s="3" t="str">
        <x:v>Acetyl Hexapeptide-8; Acetyl Octapeptide-3; Palmitoyl Tripeptide-28; Dipeptide Diaminobutyroyl Benzylamide Diacetate; Palmitoyl Tetrapeptide-7; Acetyl Hexapeptide-1; Palmitoyl Hexapeptide-19; N-Prolyl Palmitoyl Tripeptide-56 Acetate</x:v>
      </x:c>
      <x:c r="G185" s="3"/>
      <x:c r="H185" s="3" t="str">
        <x:v>None found</x:v>
      </x:c>
      <x:c r="I185" s="3" t="str">
        <x:v>none found</x:v>
      </x:c>
      <x:c r="J185" s="3" t="str">
        <x:v>No eligible numerical peptide amount found in assessed product page text. Counts, names/numbers, nonpeptide percentages and clinical outcomes excluded.</x:v>
      </x:c>
      <x:c r="K185" s="3" t="str">
        <x:v>Expanded native Ingredients complete conventional declaration;5+3peptides counts, not composition amounts. Named INCI entries: Acetyl Hexapeptide-8; Acetyl Octapeptide-3; Palmitoyl Tripeptide-28; Dipeptide Diaminobutyroyl Benzylamide Diacetate; Palmitoyl Tetrapeptide-7; Acetyl Hexapeptide-1; Palmitoyl Hexapeptide-19; N-Prolyl Palmitoyl Tripeptide-56 Acetate</x:v>
      </x:c>
      <x:c r="L185" s="3" t="str">
        <x:v>Present</x:v>
      </x:c>
      <x:c r="M185" s="3" t="str">
        <x:v>Current public disclosure snapshot, not measured composition.</x:v>
      </x:c>
      <x:c r="N185" s="3" t="str">
        <x:v>Second source check completed</x:v>
      </x:c>
      <x:c r="O185" s="3"/>
      <x:c r="P185" s="3" t="str">
        <x:v>https://revisionskincare.com/products/revox%E2%84%A2-line-relaxer</x:v>
      </x:c>
      <x:c r="Q185" s="3" t="str">
        <x:v>https://revisionskincare.com/products/revox%E2%84%A2-line-relaxer</x:v>
      </x:c>
    </x:row>
    <x:row r="186" ht="39" customHeight="1">
      <x:c r="A186" s="3" t="str">
        <x:v>B018</x:v>
      </x:c>
      <x:c r="B186" s="3" t="str">
        <x:v>Rhode</x:v>
      </x:c>
      <x:c r="C186" s="3" t="str">
        <x:v>serum</x:v>
      </x:c>
      <x:c r="D186" s="3" t="str">
        <x:v>Conventional names</x:v>
      </x:c>
      <x:c r="E186" s="3" t="str">
        <x:v>Present</x:v>
      </x:c>
      <x:c r="F186" s="3" t="str">
        <x:v>Acetyl Hexapeptide-8</x:v>
      </x:c>
      <x:c r="G186" s="3"/>
      <x:c r="H186" s="3" t="str">
        <x:v>None found</x:v>
      </x:c>
      <x:c r="I186" s="3" t="str">
        <x:v>none found</x:v>
      </x:c>
      <x:c r="J186" s="3" t="str">
        <x:v>No eligible numerical peptide-amount claim found in assessed PDP text; count/other actives excluded.</x:v>
      </x:c>
      <x:c r="K186" s="3" t="str">
        <x:v>Current complete product ingredient declaration reviewed, named peptide entries recorded.</x:v>
      </x:c>
      <x:c r="L186" s="3" t="str">
        <x:v>Present</x:v>
      </x:c>
      <x:c r="M186" s="3" t="str">
        <x:v>Product-page snapshot, not measured composition. Image-only amount claims not exhaustively OCR assessed.</x:v>
      </x:c>
      <x:c r="N186" s="3" t="str">
        <x:v>Second source check completed</x:v>
      </x:c>
      <x:c r="O186" s="3"/>
      <x:c r="P186" s="3" t="str">
        <x:v>https://www.rhodeskin.com/products/peptide-glazing-fluid</x:v>
      </x:c>
      <x:c r="Q186" s="3" t="str">
        <x:v>https://www.rhodeskin.com/products/peptide-glazing-fluid</x:v>
      </x:c>
    </x:row>
    <x:row r="187" ht="39" customHeight="1">
      <x:c r="A187" s="3" t="str">
        <x:v>B011</x:v>
      </x:c>
      <x:c r="B187" s="3" t="str">
        <x:v>Skinfix</x:v>
      </x:c>
      <x:c r="C187" s="3" t="str">
        <x:v>serum</x:v>
      </x:c>
      <x:c r="D187" s="3" t="str">
        <x:v>Conventional names</x:v>
      </x:c>
      <x:c r="E187" s="3" t="str">
        <x:v>Present</x:v>
      </x:c>
      <x:c r="F187" s="3" t="str">
        <x:v>Oligopeptide-3; Oligopeptide-2; Oligopeptide-1; Hexapeptide-11; Tripeptide-1</x:v>
      </x:c>
      <x:c r="G187" s="3"/>
      <x:c r="H187" s="3" t="str">
        <x:v>Blend or complex</x:v>
      </x:c>
      <x:c r="I187" s="3" t="str">
        <x:v>3% Growth Factor Peptide Solution; 2% Copper-Binding Peptide Solution; 3% PGA Peptide Solution</x:v>
      </x:c>
      <x:c r="J187" s="3" t="str">
        <x:v>Amount refers explicitly to blend, solution or trade material; no pure peptide fraction inferred.</x:v>
      </x:c>
      <x:c r="K187" s="3" t="str">
        <x:v>Current complete product ingredient declaration reviewed, named peptide entries recorded.</x:v>
      </x:c>
      <x:c r="L187" s="3" t="str">
        <x:v>Present</x:v>
      </x:c>
      <x:c r="M187" s="3" t="str">
        <x:v>Product-page snapshot, not measured composition. Image-only amount claims not exhaustively OCR assessed.</x:v>
      </x:c>
      <x:c r="N187" s="3" t="str">
        <x:v>Second source check completed</x:v>
      </x:c>
      <x:c r="O187" s="3"/>
      <x:c r="P187" s="3" t="str">
        <x:v>https://skinfix.com/products/barrier-niacinamide-serum</x:v>
      </x:c>
      <x:c r="Q187" s="3" t="str">
        <x:v>https://skinfix.com/products/barrier-niacinamide-serum</x:v>
      </x:c>
    </x:row>
    <x:row r="188" ht="39" customHeight="1">
      <x:c r="A188" s="3" t="str">
        <x:v>C022</x:v>
      </x:c>
      <x:c r="B188" s="3" t="str">
        <x:v>Sulwhasoo</x:v>
      </x:c>
      <x:c r="C188" s="3" t="str">
        <x:v>serum</x:v>
      </x:c>
      <x:c r="D188" s="3" t="str">
        <x:v>Conventional names</x:v>
      </x:c>
      <x:c r="E188" s="3" t="str">
        <x:v>Present</x:v>
      </x:c>
      <x:c r="F188" s="3" t="str">
        <x:v>ACETYL HEPTAPEPTIDE-4; ACETYL TETRAPEPTIDE-11; ACETYL HEXAPEPTIDE-8; HEXAPEPTIDE-9; ACETYL OCTAPEPTIDE-3</x:v>
      </x:c>
      <x:c r="G188" s="3"/>
      <x:c r="H188" s="3" t="str">
        <x:v>None found</x:v>
      </x:c>
      <x:c r="I188" s="3" t="str">
        <x:v>None found on assessed page</x:v>
      </x:c>
      <x:c r="J188" s="3" t="str">
        <x:v>GinsengPeptide described as6peptide blend, count not amount; no eligible numerical concentration found.</x:v>
      </x:c>
      <x:c r="K188" s="3" t="str">
        <x:v>Product ingredient declaration located in page HTML; named peptide entries transcribed. Public page, not tested composition.</x:v>
      </x:c>
      <x:c r="L188" s="3" t="str">
        <x:v>Present</x:v>
      </x:c>
      <x:c r="M188" s="3" t="str">
        <x:v>Advertised public-page information only. Formula/price may change; no purity, efficacy or regulatory inference.</x:v>
      </x:c>
      <x:c r="N188" s="3" t="str">
        <x:v>Second source check completed</x:v>
      </x:c>
      <x:c r="O188" s="3"/>
      <x:c r="P188" s="3" t="str">
        <x:v>https://us.sulwhasoo.com/products/concentrated-ginseng-rejuvenating-serum</x:v>
      </x:c>
      <x:c r="Q188" s="3" t="str">
        <x:v>https://us.sulwhasoo.com/products/concentrated-ginseng-rejuvenating-serum</x:v>
      </x:c>
    </x:row>
    <x:row r="189" ht="52" customHeight="1">
      <x:c r="A189" s="3" t="str">
        <x:v>C046</x:v>
      </x:c>
      <x:c r="B189" s="3" t="str">
        <x:v>Sur.Medic</x:v>
      </x:c>
      <x:c r="C189" s="3" t="str">
        <x:v>serum</x:v>
      </x:c>
      <x:c r="D189" s="3" t="str">
        <x:v>Unassessable</x:v>
      </x:c>
      <x:c r="E189" s="3" t="str">
        <x:v>Unassessable</x:v>
      </x:c>
      <x:c r="F189" s="3"/>
      <x:c r="G189" s="3" t="str">
        <x:v>10 types of peptides</x:v>
      </x:c>
      <x:c r="H189" s="3" t="str">
        <x:v>None found</x:v>
      </x:c>
      <x:c r="I189" s="3" t="str">
        <x:v>None found on assessed page</x:v>
      </x:c>
      <x:c r="J189" s="3" t="str">
        <x:v>All8gallery originals and product text inspected. 10types is a count; SuperPeptide100 line name has no amount unit/basis. No peptide amount found on assessed marketing.</x:v>
      </x:c>
      <x:c r="K189" s="3" t="str">
        <x:v>Gallery mixes current Triple Collagen fronts with older Collagen Lifting Serum fronts/box. Ingredient side appears only on older box image3; mapping to selected Triple Collagen formulation is unresolved.</x:v>
      </x:c>
      <x:c r="L189" s="3" t="str">
        <x:v>Present</x:v>
      </x:c>
      <x:c r="M189" s="3" t="str">
        <x:v>50mL standard offer matched. Complete gallery review performed. Page-level older ingredient panel exists, but selected-formulation mapping is uncertain; ingredients remain unassessable rather than absent.</x:v>
      </x:c>
      <x:c r="N189" s="3" t="str">
        <x:v>Second source check completed</x:v>
      </x:c>
      <x:c r="O189" s="3"/>
      <x:c r="P189" s="3" t="str">
        <x:v>https://neogenlab.us/products/sur-medic-super-peptide-100-triple-collagen-lifting-serum-1-69-oz-50ml</x:v>
      </x:c>
      <x:c r="Q189" s="3" t="str">
        <x:v>https://neogenlab.us/products/sur-medic-super-peptide-100-triple-collagen-lifting-serum-1-69-oz-50ml</x:v>
      </x:c>
    </x:row>
    <x:row r="190" ht="65" customHeight="1">
      <x:c r="A190" s="3" t="str">
        <x:v>A029</x:v>
      </x:c>
      <x:c r="B190" s="3" t="str">
        <x:v>The INKEY List</x:v>
      </x:c>
      <x:c r="C190" s="3" t="str">
        <x:v>serum</x:v>
      </x:c>
      <x:c r="D190" s="3" t="str">
        <x:v>Conventional names</x:v>
      </x:c>
      <x:c r="E190" s="3" t="str">
        <x:v>Present</x:v>
      </x:c>
      <x:c r="F190" s="3" t="str">
        <x:v>Oligopeptide-1</x:v>
      </x:c>
      <x:c r="G190" s="3"/>
      <x:c r="H190" s="3" t="str">
        <x:v>Ingredient-linked</x:v>
      </x:c>
      <x:c r="I190" s="3" t="str">
        <x:v>1% Epitensive™ (EGF Epidermal Growth Factor); 1% EGF</x:v>
      </x:c>
      <x:c r="J190" s="3" t="str">
        <x:v>Product copy links an amount to peptide family/ingredient; preserve trade-material wording as well. This is an advertised amount, not verified purity or mass/volume basis.</x:v>
      </x:c>
      <x:c r="K190" s="3" t="str">
        <x:v>Product ingredient declaration found in public page HTML; named peptide entries extracted separately.</x:v>
      </x:c>
      <x:c r="L190" s="3" t="str">
        <x:v>Present</x:v>
      </x:c>
      <x:c r="M190" s="3" t="str">
        <x:v>Observed public page and matching official public product feed; prices/formulas may change. No purchase, efficacy or measured concentration verification. Product also specifies1%Epitensive trademark; ingredient section indicates trade material while FAQ says1%EGF. Classified ingredient-linked by priority rule but composition basis remains ambiguous and needs reviewer adjudication.</x:v>
      </x:c>
      <x:c r="N190" s="3" t="str">
        <x:v>Second source check completed</x:v>
      </x:c>
      <x:c r="O190" s="3"/>
      <x:c r="P190" s="3" t="str">
        <x:v>https://www.theinkeylist.com/products/15-vitamin-c-egf-serum</x:v>
      </x:c>
      <x:c r="Q190" s="3" t="str">
        <x:v>https://www.theinkeylist.com/products/15-vitamin-c-egf-serum</x:v>
      </x:c>
    </x:row>
    <x:row r="191" ht="39" customHeight="1">
      <x:c r="A191" s="3" t="str">
        <x:v>A030</x:v>
      </x:c>
      <x:c r="B191" s="3" t="str">
        <x:v>The INKEY List</x:v>
      </x:c>
      <x:c r="C191" s="3" t="str">
        <x:v>serum</x:v>
      </x:c>
      <x:c r="D191" s="3" t="str">
        <x:v>Conventional names</x:v>
      </x:c>
      <x:c r="E191" s="3" t="str">
        <x:v>Present</x:v>
      </x:c>
      <x:c r="F191" s="3" t="str">
        <x:v>Palmitoyl Tetrapeptide-7; Palmitoyl Tripeptide-1</x:v>
      </x:c>
      <x:c r="G191" s="3"/>
      <x:c r="H191" s="3" t="str">
        <x:v>None found</x:v>
      </x:c>
      <x:c r="I191" s="3" t="str">
        <x:v>None found on assessed product page</x:v>
      </x:c>
      <x:c r="J191" s="3" t="str">
        <x:v>No numerical peptide amount found on assessed product page; peptide counts, other ingredient percentages, clinical results and promotional discounts excluded.</x:v>
      </x:c>
      <x:c r="K191" s="3" t="str">
        <x:v>Product ingredient declaration found in public page HTML; named peptide entries extracted separately.</x:v>
      </x:c>
      <x:c r="L191" s="3" t="str">
        <x:v>Present</x:v>
      </x:c>
      <x:c r="M191" s="3" t="str">
        <x:v>Observed public page and matching official public product feed; prices/formulas may change. No purchase, efficacy or measured concentration verification.</x:v>
      </x:c>
      <x:c r="N191" s="3" t="str">
        <x:v>Second source check completed</x:v>
      </x:c>
      <x:c r="O191" s="3"/>
      <x:c r="P191" s="3" t="str">
        <x:v>https://www.theinkeylist.com/products/hyaluronic-acid-serum</x:v>
      </x:c>
      <x:c r="Q191" s="3" t="str">
        <x:v>https://www.theinkeylist.com/products/hyaluronic-acid-serum</x:v>
      </x:c>
    </x:row>
    <x:row r="192" ht="39" customHeight="1">
      <x:c r="A192" s="3" t="str">
        <x:v>A052</x:v>
      </x:c>
      <x:c r="B192" s="3" t="str">
        <x:v>The Ordinary</x:v>
      </x:c>
      <x:c r="C192" s="3" t="str">
        <x:v>serum</x:v>
      </x:c>
      <x:c r="D192" s="3" t="str">
        <x:v>Conventional names</x:v>
      </x:c>
      <x:c r="E192" s="3" t="str">
        <x:v>Present</x:v>
      </x:c>
      <x:c r="F192" s="3" t="str">
        <x:v>Acetyl Hexapeptide-8</x:v>
      </x:c>
      <x:c r="G192" s="3"/>
      <x:c r="H192" s="3" t="str">
        <x:v>Blend or complex</x:v>
      </x:c>
      <x:c r="I192" s="3" t="str">
        <x:v>Argireline Solution 10%</x:v>
      </x:c>
      <x:c r="J192" s="3" t="str">
        <x:v>Trade-name solution percentage is not pure Acetyl Hexapeptide-8 concentration.</x:v>
      </x:c>
      <x:c r="K192" s="3" t="str">
        <x:v>Ingredients panel publicly contains conventional full declaration; exact named peptide items extracted.</x:v>
      </x:c>
      <x:c r="L192" s="3" t="str">
        <x:v>Present</x:v>
      </x:c>
      <x:c r="M192" s="3" t="str">
        <x:v>Snapshot of public advertised amount; purity, efficacy and actual formulation concentration not measured.</x:v>
      </x:c>
      <x:c r="N192" s="3" t="str">
        <x:v>Second source check completed</x:v>
      </x:c>
      <x:c r="O192" s="3"/>
      <x:c r="P192" s="3" t="str">
        <x:v>https://theordinary.com/en-us/argireline-solution-10-serum-100403.html</x:v>
      </x:c>
      <x:c r="Q192" s="3" t="str">
        <x:v>https://theordinary.com/en-us/argireline-solution-10-serum-100403.html</x:v>
      </x:c>
    </x:row>
    <x:row r="193" ht="65" customHeight="1">
      <x:c r="A193" s="3" t="str">
        <x:v>A054</x:v>
      </x:c>
      <x:c r="B193" s="3" t="str">
        <x:v>The Ordinary</x:v>
      </x:c>
      <x:c r="C193" s="3" t="str">
        <x:v>serum</x:v>
      </x:c>
      <x:c r="D193" s="3" t="str">
        <x:v>Conventional names</x:v>
      </x:c>
      <x:c r="E193" s="3" t="str">
        <x:v>Present</x:v>
      </x:c>
      <x:c r="F193" s="3" t="str">
        <x:v>Nicotiana Benthamiana Hexapeptide-40 sh-Oligopeptide-1; Nicotiana Benthamiana Hexapeptide-40 sh-Polypeptide-76; Nicotiana Benthamiana Octapeptide-30 sh-Oligopeptide-2</x:v>
      </x:c>
      <x:c r="G193" s="3"/>
      <x:c r="H193" s="3" t="str">
        <x:v>Blend or complex</x:v>
      </x:c>
      <x:c r="I193" s="3" t="str">
        <x:v>a 15% solution of plant-based biomimetic EGF, TGF, and IGF peptides</x:v>
      </x:c>
      <x:c r="J193" s="3" t="str">
        <x:v>15% is explicitly a solution incorporating three technologies; no pure-peptide fraction or concentration of each individual inferred.</x:v>
      </x:c>
      <x:c r="K193" s="3" t="str">
        <x:v>Ingredients panel publicly contains conventional full declaration; exact named peptide items extracted.</x:v>
      </x:c>
      <x:c r="L193" s="3" t="str">
        <x:v>Present</x:v>
      </x:c>
      <x:c r="M193" s="3" t="str">
        <x:v>Snapshot of public advertised amount; purity, efficacy and actual formulation concentration not measured.</x:v>
      </x:c>
      <x:c r="N193" s="3" t="str">
        <x:v>Second source check completed</x:v>
      </x:c>
      <x:c r="O193" s="3"/>
      <x:c r="P193" s="3" t="str">
        <x:v>https://theordinary.com/en-us/gf-15-solution-growth-factors-serum-100702.html</x:v>
      </x:c>
      <x:c r="Q193" s="3" t="str">
        <x:v>https://theordinary.com/en-us/gf-15-solution-growth-factors-serum-100702.html</x:v>
      </x:c>
    </x:row>
    <x:row r="194" ht="39" customHeight="1">
      <x:c r="A194" s="3" t="str">
        <x:v>A051</x:v>
      </x:c>
      <x:c r="B194" s="3" t="str">
        <x:v>The Ordinary</x:v>
      </x:c>
      <x:c r="C194" s="3" t="str">
        <x:v>serum</x:v>
      </x:c>
      <x:c r="D194" s="3" t="str">
        <x:v>Conventional names</x:v>
      </x:c>
      <x:c r="E194" s="3" t="str">
        <x:v>Present</x:v>
      </x:c>
      <x:c r="F194" s="3" t="str">
        <x:v>Palmitoyl Tripeptide-1; Palmitoyl Tetrapeptide-7; Palmitoyl Tripeptide-38</x:v>
      </x:c>
      <x:c r="G194" s="3"/>
      <x:c r="H194" s="3" t="str">
        <x:v>Blend or complex</x:v>
      </x:c>
      <x:c r="I194" s="3" t="str">
        <x:v>Matrixyl 10% + HA</x:v>
      </x:c>
      <x:c r="J194" s="3" t="str">
        <x:v>Amount in product title is linked to trademark Matrixyl, a combination of two generations of trade peptide material; no pure individual-peptide fraction inferred.</x:v>
      </x:c>
      <x:c r="K194" s="3" t="str">
        <x:v>Ingredients panel publicly contains conventional full declaration; exact named peptide items extracted.</x:v>
      </x:c>
      <x:c r="L194" s="3" t="str">
        <x:v>Present</x:v>
      </x:c>
      <x:c r="M194" s="3" t="str">
        <x:v>Snapshot of public advertised amount; purity, efficacy and actual formulation concentration not measured.</x:v>
      </x:c>
      <x:c r="N194" s="3" t="str">
        <x:v>Second source check completed</x:v>
      </x:c>
      <x:c r="O194" s="3"/>
      <x:c r="P194" s="3" t="str">
        <x:v>https://theordinary.com/en-us/matrixyl-10-ha-serum-100431.html</x:v>
      </x:c>
      <x:c r="Q194" s="3" t="str">
        <x:v>https://theordinary.com/en-us/matrixyl-10-ha-serum-100431.html</x:v>
      </x:c>
    </x:row>
    <x:row r="195" ht="78" customHeight="1">
      <x:c r="A195" s="3" t="str">
        <x:v>P01</x:v>
      </x:c>
      <x:c r="B195" s="3" t="str">
        <x:v>The Ordinary</x:v>
      </x:c>
      <x:c r="C195" s="3" t="str">
        <x:v>serum</x:v>
      </x:c>
      <x:c r="D195" s="3" t="str">
        <x:v>Conventional names</x:v>
      </x:c>
      <x:c r="E195" s="3" t="str">
        <x:v>Present</x:v>
      </x:c>
      <x:c r="F195" s="3" t="str">
        <x:v>Copper Tripeptide-1; Acetyl Hexapeptide-8; Pentapeptide-18; Palmitoyl Tripeptide-1; Palmitoyl Tetrapeptide-7; Palmitoyl Tripeptide-38; Dipeptide Diaminobutyroyl Benzylamide Diacetate; Acetylarginyltryptophyl Diphenylglycine</x:v>
      </x:c>
      <x:c r="G195" s="3" t="str">
        <x:v>GHK-Cu; SYN-AKE; Matrixyl synthe'6; Matrixyl 3000; ARGIRELOX peptide</x:v>
      </x:c>
      <x:c r="H195" s="3" t="str">
        <x:v>Ingredient-linked</x:v>
      </x:c>
      <x:c r="I195" s="3" t="str">
        <x:v>Multi-Peptide + Copper Peptides 1% Serum</x:v>
      </x:c>
      <x:c r="J195" s="3" t="str">
        <x:v>Advertised 1% copper-peptide amount is linked by product title to copper peptides, with GHK-Cu in body and Copper Tripeptide-1 in INCI. No percentage basis, purity or raw-material active yield is inferred. Independent review corrected overly strict title-only exclusion.</x:v>
      </x:c>
      <x:c r="K195" s="3" t="str">
        <x:v>Full Ingredients block at lines117-119, named peptides in full list and key-ingredient block. Title supplies the only percentage wording found.</x:v>
      </x:c>
      <x:c r="L195" s="3" t="str">
        <x:v>Present</x:v>
      </x:c>
      <x:c r="M195" s="3" t="str">
        <x:v>Ingredient-linked brand amount claim only, not measured concentration, purity or efficacy. Page ingredient list may differ from packaging by region and time.</x:v>
      </x:c>
      <x:c r="N195" s="3" t="str">
        <x:v>Second source check completed</x:v>
      </x:c>
      <x:c r="O195" s="3"/>
      <x:c r="P195" s="3" t="str">
        <x:v>https://theordinary.com/en-us/multi-peptide-copper-peptides-1-serum-100625.html</x:v>
      </x:c>
      <x:c r="Q195" s="3" t="str">
        <x:v>https://theordinary.com/en-us/multi-peptide-copper-peptides-1-serum-100625.html</x:v>
      </x:c>
    </x:row>
    <x:row r="196" ht="65" customHeight="1">
      <x:c r="A196" s="3" t="str">
        <x:v>A053</x:v>
      </x:c>
      <x:c r="B196" s="3" t="str">
        <x:v>The Ordinary</x:v>
      </x:c>
      <x:c r="C196" s="3" t="str">
        <x:v>serum</x:v>
      </x:c>
      <x:c r="D196" s="3" t="str">
        <x:v>Conventional names</x:v>
      </x:c>
      <x:c r="E196" s="3" t="str">
        <x:v>Present</x:v>
      </x:c>
      <x:c r="F196" s="3" t="str">
        <x:v>Acetyl Hexapeptide-8; Pentapeptide-18; Palmitoyl Tripeptide-1; Palmitoyl Tetrapeptide-7; Palmitoyl Tripeptide-38; Dipeptide Diaminobutyroyl Benzylamide Diacetate; Acetylarginyltryptophyl Diphenylglycine</x:v>
      </x:c>
      <x:c r="G196" s="3"/>
      <x:c r="H196" s="3" t="str">
        <x:v>None found</x:v>
      </x:c>
      <x:c r="I196" s="3" t="str">
        <x:v>None found on assessed product page</x:v>
      </x:c>
      <x:c r="J196" s="3" t="str">
        <x:v>Page describes peptide technologies and separate other-product recommendations; no numerical peptide composition amount located.</x:v>
      </x:c>
      <x:c r="K196" s="3" t="str">
        <x:v>Ingredients panel publicly contains conventional full declaration; exact named peptide items extracted.</x:v>
      </x:c>
      <x:c r="L196" s="3" t="str">
        <x:v>Present</x:v>
      </x:c>
      <x:c r="M196" s="3" t="str">
        <x:v>Snapshot of public advertised amount; purity, efficacy and actual formulation concentration not measured.</x:v>
      </x:c>
      <x:c r="N196" s="3" t="str">
        <x:v>Second source check completed</x:v>
      </x:c>
      <x:c r="O196" s="3"/>
      <x:c r="P196" s="3" t="str">
        <x:v>https://theordinary.com/en-us/multi-peptide-ha-serum-100613.html</x:v>
      </x:c>
      <x:c r="Q196" s="3" t="str">
        <x:v>https://theordinary.com/en-us/multi-peptide-ha-serum-100613.html</x:v>
      </x:c>
    </x:row>
    <x:row r="197" ht="39" customHeight="1">
      <x:c r="A197" s="3" t="str">
        <x:v>A010</x:v>
      </x:c>
      <x:c r="B197" s="3" t="str">
        <x:v>Timeless Skin Care</x:v>
      </x:c>
      <x:c r="C197" s="3" t="str">
        <x:v>serum</x:v>
      </x:c>
      <x:c r="D197" s="3" t="str">
        <x:v>Unresolved trade or shorthand</x:v>
      </x:c>
      <x:c r="E197" s="3" t="str">
        <x:v>Present</x:v>
      </x:c>
      <x:c r="F197" s="3"/>
      <x:c r="G197" s="3"/>
      <x:c r="H197" s="3" t="str">
        <x:v>Blend or complex</x:v>
      </x:c>
      <x:c r="I197" s="3" t="str">
        <x:v>8% concentration of Matrixyl® 3000</x:v>
      </x:c>
      <x:c r="J197" s="3" t="str">
        <x:v>Displayed amount is attached to a named trade material, blend or solution; not interpreted as the concentration of each peptide or a pure active fraction.</x:v>
      </x:c>
      <x:c r="K197" s="3" t="str">
        <x:v>Public Ingredients declaration is present but uses unresolved Matrixyl trade name and shorthand such as VitaminE/HyaluronicAcid. Do not describe it as missing ingredient disclosure.</x:v>
      </x:c>
      <x:c r="L197" s="3" t="str">
        <x:v>Present</x:v>
      </x:c>
      <x:c r="M197" s="3" t="str">
        <x:v>Observed public page and matching official public product feed; prices/formulas may change. No purchase, efficacy or measured concentration verification.</x:v>
      </x:c>
      <x:c r="N197" s="3" t="str">
        <x:v>Second source check completed</x:v>
      </x:c>
      <x:c r="O197" s="3"/>
      <x:c r="P197" s="3" t="str">
        <x:v>https://www.timelessha.com/products/coenzyme-q10-serum-1-oz</x:v>
      </x:c>
      <x:c r="Q197" s="3" t="str">
        <x:v>https://www.timelessha.com/products/coenzyme-q10-serum-1-oz</x:v>
      </x:c>
    </x:row>
    <x:row r="198" ht="39" customHeight="1">
      <x:c r="A198" s="3" t="str">
        <x:v>A027</x:v>
      </x:c>
      <x:c r="B198" s="3" t="str">
        <x:v>Timeless Skin Care</x:v>
      </x:c>
      <x:c r="C198" s="3" t="str">
        <x:v>serum</x:v>
      </x:c>
      <x:c r="D198" s="3" t="str">
        <x:v>Unresolved trade or shorthand</x:v>
      </x:c>
      <x:c r="E198" s="3" t="str">
        <x:v>Present</x:v>
      </x:c>
      <x:c r="F198" s="3"/>
      <x:c r="G198" s="3"/>
      <x:c r="H198" s="3" t="str">
        <x:v>Blend or complex</x:v>
      </x:c>
      <x:c r="I198" s="3" t="str">
        <x:v>1% concentration of Matrixyl® 3000</x:v>
      </x:c>
      <x:c r="J198" s="3" t="str">
        <x:v>Displayed amount is attached to a named trade material, blend or solution; not interpreted as the concentration of each peptide or a pure active fraction.</x:v>
      </x:c>
      <x:c r="K198" s="3" t="str">
        <x:v>Public Ingredients declaration is present but uses unresolved Matrixyl trade name and shorthand such as VitaminE/HyaluronicAcid. Do not describe it as missing ingredient disclosure.</x:v>
      </x:c>
      <x:c r="L198" s="3" t="str">
        <x:v>Present</x:v>
      </x:c>
      <x:c r="M198" s="3" t="str">
        <x:v>Observed public page and matching official public product feed; prices/formulas may change. No purchase, efficacy or measured concentration verification.</x:v>
      </x:c>
      <x:c r="N198" s="3" t="str">
        <x:v>Second source check completed</x:v>
      </x:c>
      <x:c r="O198" s="3"/>
      <x:c r="P198" s="3" t="str">
        <x:v>https://www.timelessha.com/products/hyaluronic-acid-vitamin-c-serum-1-oz</x:v>
      </x:c>
      <x:c r="Q198" s="3" t="str">
        <x:v>https://www.timelessha.com/products/hyaluronic-acid-vitamin-c-serum-1-oz</x:v>
      </x:c>
    </x:row>
    <x:row r="199" ht="39" customHeight="1">
      <x:c r="A199" s="3" t="str">
        <x:v>A026</x:v>
      </x:c>
      <x:c r="B199" s="3" t="str">
        <x:v>Timeless Skin Care</x:v>
      </x:c>
      <x:c r="C199" s="3" t="str">
        <x:v>serum</x:v>
      </x:c>
      <x:c r="D199" s="3" t="str">
        <x:v>Unresolved trade or shorthand</x:v>
      </x:c>
      <x:c r="E199" s="3" t="str">
        <x:v>Present</x:v>
      </x:c>
      <x:c r="F199" s="3"/>
      <x:c r="G199" s="3"/>
      <x:c r="H199" s="3" t="str">
        <x:v>None found</x:v>
      </x:c>
      <x:c r="I199" s="3" t="str">
        <x:v>None found on assessed product page</x:v>
      </x:c>
      <x:c r="J199" s="3" t="str">
        <x:v>No numerical peptide amount found on assessed product page; peptide counts, other ingredient percentages, clinical results and promotional discounts excluded.</x:v>
      </x:c>
      <x:c r="K199" s="3" t="str">
        <x:v>Public Ingredients declaration is present but uses unresolved Matrixyl trade name and shorthand such as VitaminE/HyaluronicAcid. Do not describe it as missing ingredient disclosure.</x:v>
      </x:c>
      <x:c r="L199" s="3" t="str">
        <x:v>Present</x:v>
      </x:c>
      <x:c r="M199" s="3" t="str">
        <x:v>Observed public page and matching official public product feed; prices/formulas may change. No purchase, efficacy or measured concentration verification.</x:v>
      </x:c>
      <x:c r="N199" s="3" t="str">
        <x:v>Second source check completed</x:v>
      </x:c>
      <x:c r="O199" s="3"/>
      <x:c r="P199" s="3" t="str">
        <x:v>https://www.timelessha.com/products/matrixyl-3000-serum-1-oz</x:v>
      </x:c>
      <x:c r="Q199" s="3" t="str">
        <x:v>https://www.timelessha.com/products/matrixyl-3000-serum-1-oz</x:v>
      </x:c>
    </x:row>
    <x:row r="200" ht="52" customHeight="1">
      <x:c r="A200" s="3" t="str">
        <x:v>P12</x:v>
      </x:c>
      <x:c r="B200" s="3" t="str">
        <x:v>Timeless Skin Care</x:v>
      </x:c>
      <x:c r="C200" s="3" t="str">
        <x:v>serum</x:v>
      </x:c>
      <x:c r="D200" s="3" t="str">
        <x:v>Unresolved trade or shorthand</x:v>
      </x:c>
      <x:c r="E200" s="3" t="str">
        <x:v>Present</x:v>
      </x:c>
      <x:c r="F200" s="3"/>
      <x:c r="G200" s="3" t="str">
        <x:v>Matrixyl® Synthe’6®; Palmitoyl Tripeptide-38</x:v>
      </x:c>
      <x:c r="H200" s="3" t="str">
        <x:v>Blend or complex</x:v>
      </x:c>
      <x:c r="I200" s="3" t="str">
        <x:v>2% concentration of Matrixyl® Synthe’6®</x:v>
      </x:c>
      <x:c r="J200" s="3" t="str">
        <x:v>Advertised percentage refers to the trade material Matrixyl Synthe’6. Product FAQ names Palmitoyl Tripeptide-38. Not coded as 2% pure peptide.</x:v>
      </x:c>
      <x:c r="K200" s="3" t="str">
        <x:v>Ingredients declaration lists seven shorthand entries, including a trade name and generic Aloe. Coded partial for fully resolved INCI; ingredient section is present.</x:v>
      </x:c>
      <x:c r="L200" s="3" t="str">
        <x:v>Present</x:v>
      </x:c>
      <x:c r="M200" s="3" t="str">
        <x:v>Nomenclature completeness independently reviewed under pilot codebook clarification; no compliance inference. Numerical blend claim is not actual active concentration. Metric quantity read on current official image; no oz conversion used.</x:v>
      </x:c>
      <x:c r="N200" s="3" t="str">
        <x:v>Second source check completed</x:v>
      </x:c>
      <x:c r="O200" s="3"/>
      <x:c r="P200" s="3" t="str">
        <x:v>https://www.timelessha.com/products/matrixyl-synthe6-serum-1-oz</x:v>
      </x:c>
      <x:c r="Q200" s="3" t="str">
        <x:v>https://www.timelessha.com/products/matrixyl-synthe6-serum-1-oz</x:v>
      </x:c>
    </x:row>
    <x:row r="201" ht="65" customHeight="1">
      <x:c r="A201" s="3" t="str">
        <x:v>A015</x:v>
      </x:c>
      <x:c r="B201" s="3" t="str">
        <x:v>TruSkin</x:v>
      </x:c>
      <x:c r="C201" s="3" t="str">
        <x:v>serum</x:v>
      </x:c>
      <x:c r="D201" s="3" t="str">
        <x:v>Conventional names</x:v>
      </x:c>
      <x:c r="E201" s="3" t="str">
        <x:v>Present</x:v>
      </x:c>
      <x:c r="F201" s="3" t="str">
        <x:v>Tripeptide-29</x:v>
      </x:c>
      <x:c r="G201" s="3"/>
      <x:c r="H201" s="3" t="str">
        <x:v>None found</x:v>
      </x:c>
      <x:c r="I201" s="3" t="str">
        <x:v>None found on assessed product page</x:v>
      </x:c>
      <x:c r="J201" s="3" t="str">
        <x:v>No numerical peptide amount found on assessed product page; peptide counts, other ingredient percentages, clinical results and promotional discounts excluded.</x:v>
      </x:c>
      <x:c r="K201" s="3" t="str">
        <x:v>Product ingredient declaration found in public page HTML; named peptide entries extracted separately.</x:v>
      </x:c>
      <x:c r="L201" s="3" t="str">
        <x:v>Present</x:v>
      </x:c>
      <x:c r="M201" s="3" t="str">
        <x:v>Observed public page and matching official public product feed; prices/formulas may change. No purchase, efficacy or measured concentration verification. Only explicit fluid-ounce quantity located in assessed text; retain fluid unit and apply exact conversion only in analysis. Printed metric on package image remains for reviewer resolution if legible.</x:v>
      </x:c>
      <x:c r="N201" s="3" t="str">
        <x:v>Second source check completed</x:v>
      </x:c>
      <x:c r="O201" s="3"/>
      <x:c r="P201" s="3" t="str">
        <x:v>https://truskin.com/products/collagen-peptide-facial-serum</x:v>
      </x:c>
      <x:c r="Q201" s="3" t="str">
        <x:v>https://truskin.com/products/collagen-peptide-facial-serum</x:v>
      </x:c>
    </x:row>
    <x:row r="202" ht="52" customHeight="1">
      <x:c r="A202" s="3" t="str">
        <x:v>C055</x:v>
      </x:c>
      <x:c r="B202" s="3" t="str">
        <x:v>Wellage</x:v>
      </x:c>
      <x:c r="C202" s="3" t="str">
        <x:v>serum</x:v>
      </x:c>
      <x:c r="D202" s="3" t="str">
        <x:v>Conventional names</x:v>
      </x:c>
      <x:c r="E202" s="3" t="str">
        <x:v>Present</x:v>
      </x:c>
      <x:c r="F202" s="3" t="str">
        <x:v>Tripeptide-1; s-Clostridium Botulinum Oligopeptide-1; Acetyl Hexapeptide-8; Palmitoyl Pentapeptide-4</x:v>
      </x:c>
      <x:c r="G202" s="3"/>
      <x:c r="H202" s="3" t="str">
        <x:v>Ingredient-linked</x:v>
      </x:c>
      <x:c r="I202" s="3" t="str">
        <x:v>Tripeptide-1 (7, 500ppb), s-Clostridium Botulinum Oligopeptide-1 (1, 500ppb), Acetyl Hexapeptide-8 (1,000ppb), Palmitoyl Pentapeptide-4 (1,000ppb)</x:v>
      </x:c>
      <x:c r="J202" s="3" t="str">
        <x:v>Individual peptide-linked ppb amounts explicitly printed in retailer declaration; advertised amounts, not tested composition.</x:v>
      </x:c>
      <x:c r="K202" s="3" t="str">
        <x:v>Product ingredient declaration located in page HTML; named peptide entries transcribed. Public page, not tested composition.</x:v>
      </x:c>
      <x:c r="L202" s="3" t="str">
        <x:v>Present</x:v>
      </x:c>
      <x:c r="M202" s="3" t="str">
        <x:v>Retailer declaration may lag manufacturer changes. US price verified independently from anonymous HTML geography. Stock not conclusively settled for US destination; unknown retained, no domestic-stock assumption.</x:v>
      </x:c>
      <x:c r="N202" s="3" t="str">
        <x:v>Second source check completed</x:v>
      </x:c>
      <x:c r="O202" s="3"/>
      <x:c r="P202" s="3" t="str">
        <x:v>https://www.yesstyle.com/en/wellage-hyper-peptide-botuleedle-ampoule-50ml/info.html/pid.1136568344</x:v>
      </x:c>
      <x:c r="Q202" s="3" t="str">
        <x:v>https://www.yesstyle.com/en/wellage-hyper-peptide-botuleedle-ampoule-50ml/info.html/pid.1136568344</x:v>
      </x:c>
    </x:row>
    <x:row r="203" ht="52" customHeight="1">
      <x:c r="A203" s="3" t="str">
        <x:v>A045</x:v>
      </x:c>
      <x:c r="B203" s="3" t="str">
        <x:v>Olay</x:v>
      </x:c>
      <x:c r="C203" s="3" t="str">
        <x:v>serum</x:v>
      </x:c>
      <x:c r="D203" s="3" t="str">
        <x:v>Conventional names</x:v>
      </x:c>
      <x:c r="E203" s="3" t="str">
        <x:v>Present</x:v>
      </x:c>
      <x:c r="F203" s="3" t="str">
        <x:v>Palmitoyl Pentapeptide-4</x:v>
      </x:c>
      <x:c r="G203" s="3"/>
      <x:c r="H203" s="3" t="str">
        <x:v>None found</x:v>
      </x:c>
      <x:c r="I203" s="3" t="str">
        <x:v>None found on assessed product page</x:v>
      </x:c>
      <x:c r="J203" s="3" t="str">
        <x:v>No numerical peptide amount found on assessed product page; peptide counts, other ingredient percentages, clinical results and promotional discounts excluded.</x:v>
      </x:c>
      <x:c r="K203" s="3" t="str">
        <x:v>Product ingredient declaration found in public page HTML; named peptide entries extracted separately.</x:v>
      </x:c>
      <x:c r="L203" s="3" t="str">
        <x:v>Present</x:v>
      </x:c>
      <x:c r="M203"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203" s="3" t="str">
        <x:v>Second source check completed</x:v>
      </x:c>
      <x:c r="O203" s="3"/>
      <x:c r="P203" s="3" t="str">
        <x:v>https://www.olay.com/products/olay-collagen-peptide-visibly-firming-serum</x:v>
      </x:c>
      <x:c r="Q203" s="3" t="str">
        <x:v>https://www.olay.com/products/olay-collagen-peptide-visibly-firming-serum</x:v>
      </x:c>
    </x:row>
    <x:row r="204" ht="52" customHeight="1">
      <x:c r="A204" s="3" t="str">
        <x:v>A042</x:v>
      </x:c>
      <x:c r="B204" s="3" t="str">
        <x:v>StriVectin</x:v>
      </x:c>
      <x:c r="C204" s="3" t="str">
        <x:v>serum</x:v>
      </x:c>
      <x:c r="D204" s="3" t="str">
        <x:v>Conventional names</x:v>
      </x:c>
      <x:c r="E204" s="3" t="str">
        <x:v>Present</x:v>
      </x:c>
      <x:c r="F204" s="3" t="str">
        <x:v>Pentapeptide-84 Amide Acetate</x:v>
      </x:c>
      <x:c r="G204" s="3"/>
      <x:c r="H204" s="3" t="str">
        <x:v>None found</x:v>
      </x:c>
      <x:c r="I204" s="3" t="str">
        <x:v>None found on assessed product page</x:v>
      </x:c>
      <x:c r="J204" s="3" t="str">
        <x:v>No numerical peptide amount found on assessed product page; peptide counts, other ingredient percentages, clinical results and promotional discounts excluded.</x:v>
      </x:c>
      <x:c r="K204" s="3" t="str">
        <x:v>Product ingredient declaration found in public page HTML; named peptide entries extracted separately.</x:v>
      </x:c>
      <x:c r="L204" s="3" t="str">
        <x:v>Present</x:v>
      </x:c>
      <x:c r="M204"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204" s="3" t="str">
        <x:v>Second source check completed</x:v>
      </x:c>
      <x:c r="O204" s="3"/>
      <x:c r="P204" s="3" t="str">
        <x:v>https://strivectin.com/products/peptide-plump-line-filling-bounce-serum</x:v>
      </x:c>
      <x:c r="Q204" s="3" t="str">
        <x:v>https://strivectin.com/products/peptide-plump-line-filling-bounce-serum</x:v>
      </x:c>
    </x:row>
    <x:row r="205" ht="52" customHeight="1">
      <x:c r="A205" s="3" t="str">
        <x:v>A043</x:v>
      </x:c>
      <x:c r="B205" s="3" t="str">
        <x:v>StriVectin</x:v>
      </x:c>
      <x:c r="C205" s="3" t="str">
        <x:v>serum</x:v>
      </x:c>
      <x:c r="D205" s="3" t="str">
        <x:v>Conventional names</x:v>
      </x:c>
      <x:c r="E205" s="3" t="str">
        <x:v>Present</x:v>
      </x:c>
      <x:c r="F205" s="3" t="str">
        <x:v>Tetrapeptide-1; Acetyl Hexapeptide-1</x:v>
      </x:c>
      <x:c r="G205" s="3"/>
      <x:c r="H205" s="3" t="str">
        <x:v>None found</x:v>
      </x:c>
      <x:c r="I205" s="3" t="str">
        <x:v>None found on assessed product page</x:v>
      </x:c>
      <x:c r="J205" s="3" t="str">
        <x:v>No numerical peptide amount found on assessed product page; peptide counts, other ingredient percentages, clinical results and promotional discounts excluded.</x:v>
      </x:c>
      <x:c r="K205" s="3" t="str">
        <x:v>Product ingredient declaration found in public page HTML; named peptide entries extracted separately.</x:v>
      </x:c>
      <x:c r="L205" s="3" t="str">
        <x:v>Present</x:v>
      </x:c>
      <x:c r="M205" s="3" t="str">
        <x:v>Observed public page and matching official public product feed; prices/formulas may change. No purchase, efficacy or measured concentration verification. Stated ounce type unresolved in text. Do not normalize until metric or mass/fluid qualifier is independently established.</x:v>
      </x:c>
      <x:c r="N205" s="3" t="str">
        <x:v>Second source check completed</x:v>
      </x:c>
      <x:c r="O205" s="3"/>
      <x:c r="P205" s="3" t="str">
        <x:v>https://strivectin.com/products/peptight-face-lift-serum</x:v>
      </x:c>
      <x:c r="Q205" s="3" t="str">
        <x:v>https://strivectin.com/products/peptight-face-lift-serum</x:v>
      </x:c>
    </x:row>
  </x:sheetData>
  <x:pageMargins left="0.7" right="0.7" top="0.75" bottom="0.75" header="0.3" footer="0.3"/>
  <x:tableParts count="1">
    <x:tablePart xmlns:r="http://schemas.openxmlformats.org/officeDocument/2006/relationships" r:id="R8655eb42bea64991"/>
  </x:tableParts>
</x:worksheet>
</file>

<file path=xl/worksheets/sheet4.xml><?xml version="1.0" encoding="utf-8"?>
<x:worksheet xmlns:x="http://schemas.openxmlformats.org/spreadsheetml/2006/main">
  <x:sheetPr>
    <x:tabColor rgb="FF81718C"/>
  </x:sheetPr>
  <x:sheetViews>
    <x:sheetView showGridLines="0" workbookViewId="0"/>
  </x:sheetViews>
  <x:sheetFormatPr defaultRowHeight="15"/>
  <x:cols>
    <x:col min="1" max="1" width="28" hidden="0" customWidth="1"/>
    <x:col min="2" max="2" width="111" hidden="0" customWidth="1"/>
    <x:col min="3" max="3" width="111" hidden="0" customWidth="1"/>
  </x:cols>
  <x:sheetData>
    <x:row r="1" ht="8" customHeight="1">
      <x:c r="A1" s="3"/>
      <x:c r="B1" s="3"/>
      <x:c r="C1" s="3"/>
    </x:row>
    <x:row r="2" ht="30" customHeight="1">
      <x:c r="A2" s="5" t="str">
        <x:v>200-product benchmark: methods and review</x:v>
      </x:c>
      <x:c r="B2" s="3"/>
      <x:c r="C2" s="3"/>
    </x:row>
    <x:row r="3" ht="32" customHeight="1">
      <x:c r="A3" s="7" t="str">
        <x:v>AG-S01-B200. Protocol and collection rules. Historical source captures retained by Amplified Glow. Product source URLs appear in the public observation sheets.</x:v>
      </x:c>
      <x:c r="B3" s="7"/>
      <x:c r="C3" s="7"/>
    </x:row>
    <x:row r="4" ht="8" customHeight="1">
      <x:c r="A4" s="3"/>
      <x:c r="B4" s="3"/>
      <x:c r="C4" s="3"/>
    </x:row>
    <x:row r="5" ht="44" customHeight="1">
      <x:c r="A5" s="10" t="str">
        <x:v>Topic</x:v>
      </x:c>
      <x:c r="B5" s="10" t="str">
        <x:v>Protocol or observation</x:v>
      </x:c>
      <x:c r="C5" s="10" t="str">
        <x:v>Boundary and interpretation</x:v>
      </x:c>
    </x:row>
    <x:row r="6" ht="39" customHeight="1">
      <x:c r="A6" s="3" t="str">
        <x:v>Question</x:v>
      </x:c>
      <x:c r="B6" s="3" t="str">
        <x:v>Advertised US-facing prices and ingredient information for topical peptide face serums and moisturizers.</x:v>
      </x:c>
      <x:c r="C6" s="3" t="str">
        <x:v>Observed 20 October 2026. Cosmetic disclosure research only.</x:v>
      </x:c>
    </x:row>
    <x:row r="7" ht="52" customHeight="1">
      <x:c r="A7" s="3" t="str">
        <x:v>Sample</x:v>
      </x:c>
      <x:c r="B7" s="3" t="str">
        <x:v>200 distinct product formulations across 59 brands. Retain 20 same-day pilot observations and add 180 new products. Multiple formulations per brand, intended cap 8.</x:v>
      </x:c>
      <x:c r="C7" s="3" t="str">
        <x:v>101 products in the serum group and 99 moisturizers. The serum group includes 3 leave-on treatment essences (C011, C019, C060), preserving product labels. Purposive selection, no representative-market claim.</x:v>
      </x:c>
    </x:row>
    <x:row r="8" ht="39" customHeight="1">
      <x:c r="A8" s="3" t="str">
        <x:v>Eligibility</x:v>
      </x:c>
      <x:c r="B8" s="3" t="str">
        <x:v>Leave-on facial serum or moisturizer. Peptides explicitly marketed or a named peptide ingredient in declaration.</x:v>
      </x:c>
      <x:c r="C8" s="3" t="str">
        <x:v>Exclude oral/injectable/research-use, eye-only, scalp/body-only, rinse-off, SPF/OTC, travel, bundles, refill and size duplicates.</x:v>
      </x:c>
    </x:row>
    <x:row r="9" ht="52" customHeight="1">
      <x:c r="A9" s="3" t="str">
        <x:v>Sources</x:v>
      </x:c>
      <x:c r="B9" s="3" t="str">
        <x:v>Prefer official US-facing brand PDPs. Current US-facing retailer PDP allowed and explicitly identified.</x:v>
      </x:c>
      <x:c r="C9" s="3" t="str">
        <x:v>US-facing means verified USD offer and US delivery, including overseas sellers. It does not establish US domicile or domestic fulfillment. One observation per formulation. Marketplace third-party listings excluded.</x:v>
      </x:c>
    </x:row>
    <x:row r="10" ht="39" customHeight="1">
      <x:c r="A10" s="3" t="str">
        <x:v>Price</x:v>
      </x:c>
      <x:c r="B10" s="3" t="str">
        <x:v>Current one-time USD before tax/shipping. Separate regular/reference and unconditional public sale for matching size.</x:v>
      </x:c>
      <x:c r="C10" s="3" t="str">
        <x:v>Exclude subscription, coupon, loyalty and first-order prices. Source price missing remains blank.</x:v>
      </x:c>
    </x:row>
    <x:row r="11" ht="39" customHeight="1">
      <x:c r="A11" s="3" t="str">
        <x:v>Pack selection</x:v>
      </x:c>
      <x:c r="B11" s="3" t="str">
        <x:v>Selected/default standard full size; otherwise smallest clearly standard size at least 15 mL/g. Selection evidence recorded.</x:v>
      </x:c>
      <x:c r="C11" s="3" t="str">
        <x:v>Larger sizes can have lower unit costs. This is not a cheapest-available-size study.</x:v>
      </x:c>
    </x:row>
    <x:row r="12" ht="39" customHeight="1">
      <x:c r="A12" s="3" t="str">
        <x:v>Units</x:v>
      </x:c>
      <x:c r="B12" s="3" t="str">
        <x:v>Prefer printed metric. Explicit US fluid ounces convert by 29.5735295625 mL/fl oz; explicit weight ounces by 28.349523125 g/oz.</x:v>
      </x:c>
      <x:c r="C12" s="3" t="str">
        <x:v>Ambiguous oz unresolved. Never infer density or combine grams with millilitres. Groups remain separate by format and unit.</x:v>
      </x:c>
    </x:row>
    <x:row r="13" ht="52" customHeight="1">
      <x:c r="A13" s="3" t="str">
        <x:v>Ingredients</x:v>
      </x:c>
      <x:c r="B13" s="3" t="str">
        <x:v>Declaration present is distinct from fully resolved naming and a complete captured list. Record conventional names, unresolved trade/shorthand, visibly truncated, key-only, not-found and unassessable separately.</x:v>
      </x:c>
      <x:c r="C13" s="3" t="str">
        <x:v>A blocked/extraction-failed page is unassessable. A visible but truncated list is present with a completeness caveat. Neither an unresolved trade name nor captured truncation establishes noncompliance.</x:v>
      </x:c>
    </x:row>
    <x:row r="14" ht="52" customHeight="1">
      <x:c r="A14" s="3" t="str">
        <x:v>Amount claims</x:v>
      </x:c>
      <x:c r="B14" s="3" t="str">
        <x:v>Ingredient-linked, blend/complex, ambiguous, relative-only, none-found or unassessable. Exact amount wording and category reasoning retained.</x:v>
      </x:c>
      <x:c r="C14" s="3" t="str">
        <x:v>Priority if multiple claims: ingredient-linked, complex, ambiguous, relative-only, none-found. Relative amounts do not establish absolute concentration. No inference of pure active quantity, percentage basis or cost per active milligram.</x:v>
      </x:c>
    </x:row>
    <x:row r="15" ht="39" customHeight="1">
      <x:c r="A15" s="3" t="str">
        <x:v>Review</x:v>
      </x:c>
      <x:c r="B15" s="3" t="str">
        <x:v>200 products received independent second source checks. Corrections and reviewer files are retained.</x:v>
      </x:c>
      <x:c r="C15" s="3" t="str">
        <x:v>Source/data checks by agents. No laboratory testing or independent cosmetic-science expert review.</x:v>
      </x:c>
    </x:row>
    <x:row r="16" ht="39" customHeight="1">
      <x:c r="A16" s="3" t="str">
        <x:v>Missing values</x:v>
      </x:c>
      <x:c r="B16" s="3" t="str">
        <x:v>178/200 comparable unit prices. Ingredient and amount rates use the relevant assessed denominator; coverage rows use all products of each format.</x:v>
      </x:c>
      <x:c r="C16" s="3" t="str">
        <x:v>Missingness is not zero. Absence on a reviewed page does not prove absence on all manufacturer channels.</x:v>
      </x:c>
    </x:row>
    <x:row r="17" ht="39" customHeight="1">
      <x:c r="A17" s="3" t="str">
        <x:v>Statistics</x:v>
      </x:c>
      <x:c r="B17" s="3" t="str">
        <x:v>Within-format/unit medians, ranges and QUARTILE.INC. Regular-price and stock sensitivities are separate.</x:v>
      </x:c>
      <x:c r="C17" s="3" t="str">
        <x:v>No hypothesis testing, sales weighting, population extrapolation, clinical ranking, safety score or backlink prediction.</x:v>
      </x:c>
    </x:row>
    <x:row r="18" ht="39" customHeight="1">
      <x:c r="A18" s="3" t="str">
        <x:v>Pilot preservation</x:v>
      </x:c>
      <x:c r="B18" s="3" t="str">
        <x:v>Original 20-product pilot tabs remain as a historical snapshot. Current results are in Benchmark findings.</x:v>
      </x:c>
      <x:c r="C18" s="3" t="str">
        <x:v>Do not combine pilot counts with expanded counts: the original 20 are already included in the 200.</x:v>
      </x:c>
    </x:row>
    <x:row r="19" ht="39" customHeight="1">
      <x:c r="A19" s="3" t="str">
        <x:v>Publication state</x:v>
      </x:c>
      <x:c r="B19" s="3" t="str">
        <x:v>Unpublished. No messages, forms, posts or outreach sent. User reviews the complete findings first.</x:v>
      </x:c>
      <x:c r="C19" s="3" t="str">
        <x:v>YouTube and competitor-listing backlink trackers remain separate and untouched.</x:v>
      </x:c>
    </x:row>
    <x:row r="20">
      <x:c r="A20" s="3"/>
      <x:c r="B20" s="3"/>
      <x:c r="C20" s="3"/>
    </x:row>
    <x:row r="21">
      <x:c r="A21" s="3"/>
      <x:c r="B21" s="3"/>
      <x:c r="C21" s="3"/>
    </x:row>
    <x:row r="22" ht="25" customHeight="1">
      <x:c r="A22" s="3" t="str">
        <x:v>Product review record</x:v>
      </x:c>
      <x:c r="B22" s="3"/>
      <x:c r="C22" s="3"/>
    </x:row>
    <x:row r="23" ht="43" customHeight="1">
      <x:c r="A23" s="3" t="str">
        <x:v>Product ID and brand</x:v>
      </x:c>
      <x:c r="B23" s="3" t="str">
        <x:v>Source review</x:v>
      </x:c>
      <x:c r="C23" s="3" t="str">
        <x:v>Outcome</x:v>
      </x:c>
    </x:row>
    <x:row r="24" ht="39" customHeight="1">
      <x:c r="A24" s="3" t="str">
        <x:v>A014 DERMA E</x:v>
      </x:c>
      <x:c r="B24" s="3" t="str">
        <x:v>Price, selected size, currency, ingredient declaration and claim class reviewed by another agent.</x:v>
      </x:c>
      <x:c r="C24" s="3" t="str">
        <x:v>Independent source check completed. See retained reviewer evidence and correction log.</x:v>
      </x:c>
    </x:row>
    <x:row r="25" ht="39" customHeight="1">
      <x:c r="A25" s="3" t="str">
        <x:v>A013 DERMA E</x:v>
      </x:c>
      <x:c r="B25" s="3" t="str">
        <x:v>Price, selected size, currency, ingredient declaration and claim class reviewed by another agent.</x:v>
      </x:c>
      <x:c r="C25" s="3" t="str">
        <x:v>Independent source check completed. See retained reviewer evidence and correction log.</x:v>
      </x:c>
    </x:row>
    <x:row r="26" ht="39" customHeight="1">
      <x:c r="A26" s="3" t="str">
        <x:v>A057 e.l.f. Cosmetics</x:v>
      </x:c>
      <x:c r="B26" s="3" t="str">
        <x:v>Price, selected size, currency, ingredient declaration and claim class reviewed by another agent.</x:v>
      </x:c>
      <x:c r="C26" s="3" t="str">
        <x:v>Independent source check completed. See retained reviewer evidence and correction log.</x:v>
      </x:c>
    </x:row>
    <x:row r="27" ht="39" customHeight="1">
      <x:c r="A27" s="3" t="str">
        <x:v>B045 IMAGE Skincare</x:v>
      </x:c>
      <x:c r="B27" s="3" t="str">
        <x:v>Price, selected size, currency, ingredient declaration and claim class reviewed by another agent.</x:v>
      </x:c>
      <x:c r="C27" s="3" t="str">
        <x:v>Independent source check completed. See retained reviewer evidence and correction log.</x:v>
      </x:c>
    </x:row>
    <x:row r="28" ht="39" customHeight="1">
      <x:c r="A28" s="3" t="str">
        <x:v>B044 IMAGE Skincare</x:v>
      </x:c>
      <x:c r="B28" s="3" t="str">
        <x:v>Price, selected size, currency, ingredient declaration and claim class reviewed by another agent.</x:v>
      </x:c>
      <x:c r="C28" s="3" t="str">
        <x:v>Independent source check completed. See retained reviewer evidence and correction log.</x:v>
      </x:c>
    </x:row>
    <x:row r="29" ht="39" customHeight="1">
      <x:c r="A29" s="3" t="str">
        <x:v>B042 IMAGE Skincare</x:v>
      </x:c>
      <x:c r="B29" s="3" t="str">
        <x:v>Price, selected size, currency, ingredient declaration and claim class reviewed by another agent.</x:v>
      </x:c>
      <x:c r="C29" s="3" t="str">
        <x:v>Independent source check completed. See retained reviewer evidence and correction log.</x:v>
      </x:c>
    </x:row>
    <x:row r="30" ht="39" customHeight="1">
      <x:c r="A30" s="3" t="str">
        <x:v>C023 Klairs</x:v>
      </x:c>
      <x:c r="B30" s="3" t="str">
        <x:v>Price, selected size, currency, ingredient declaration and claim class reviewed by another agent.</x:v>
      </x:c>
      <x:c r="C30" s="3" t="str">
        <x:v>Independent source check completed. See retained reviewer evidence and correction log.</x:v>
      </x:c>
    </x:row>
    <x:row r="31" ht="39" customHeight="1">
      <x:c r="A31" s="3" t="str">
        <x:v>C024 Klairs</x:v>
      </x:c>
      <x:c r="B31" s="3" t="str">
        <x:v>Price, selected size, currency, ingredient declaration and claim class reviewed by another agent.</x:v>
      </x:c>
      <x:c r="C31" s="3" t="str">
        <x:v>Independent source check completed. See retained reviewer evidence and correction log.</x:v>
      </x:c>
    </x:row>
    <x:row r="32" ht="39" customHeight="1">
      <x:c r="A32" s="3" t="str">
        <x:v>C025 Klairs</x:v>
      </x:c>
      <x:c r="B32" s="3" t="str">
        <x:v>Price, selected size, currency, ingredient declaration and claim class reviewed by another agent.</x:v>
      </x:c>
      <x:c r="C32" s="3" t="str">
        <x:v>Independent source check completed. See retained reviewer evidence and correction log.</x:v>
      </x:c>
    </x:row>
    <x:row r="33" ht="39" customHeight="1">
      <x:c r="A33" s="3" t="str">
        <x:v>C058 Medi-Peel</x:v>
      </x:c>
      <x:c r="B33" s="3" t="str">
        <x:v>Price, selected size, currency, ingredient declaration and claim class reviewed by another agent.</x:v>
      </x:c>
      <x:c r="C33" s="3" t="str">
        <x:v>Independent source check completed. See retained reviewer evidence and correction log.</x:v>
      </x:c>
    </x:row>
    <x:row r="34" ht="39" customHeight="1">
      <x:c r="A34" s="3" t="str">
        <x:v>C056 Medi-Peel</x:v>
      </x:c>
      <x:c r="B34" s="3" t="str">
        <x:v>Price, selected size, currency, ingredient declaration and claim class reviewed by another agent.</x:v>
      </x:c>
      <x:c r="C34" s="3" t="str">
        <x:v>Independent source check completed. See retained reviewer evidence and correction log.</x:v>
      </x:c>
    </x:row>
    <x:row r="35" ht="39" customHeight="1">
      <x:c r="A35" s="3" t="str">
        <x:v>C010 Medicube</x:v>
      </x:c>
      <x:c r="B35" s="3" t="str">
        <x:v>Price, selected size, currency, ingredient declaration and claim class reviewed by another agent.</x:v>
      </x:c>
      <x:c r="C35" s="3" t="str">
        <x:v>Independent source check completed. See retained reviewer evidence and correction log.</x:v>
      </x:c>
    </x:row>
    <x:row r="36" ht="39" customHeight="1">
      <x:c r="A36" s="3" t="str">
        <x:v>B003 Medik8</x:v>
      </x:c>
      <x:c r="B36" s="3" t="str">
        <x:v>Price, selected size, currency, ingredient declaration and claim class reviewed by another agent.</x:v>
      </x:c>
      <x:c r="C36" s="3" t="str">
        <x:v>Independent source check completed. See retained reviewer evidence and correction log.</x:v>
      </x:c>
    </x:row>
    <x:row r="37" ht="39" customHeight="1">
      <x:c r="A37" s="3" t="str">
        <x:v>B004 Medik8</x:v>
      </x:c>
      <x:c r="B37" s="3" t="str">
        <x:v>Price, selected size, currency, ingredient declaration and claim class reviewed by another agent.</x:v>
      </x:c>
      <x:c r="C37" s="3" t="str">
        <x:v>Independent source check completed. See retained reviewer evidence and correction log.</x:v>
      </x:c>
    </x:row>
    <x:row r="38" ht="39" customHeight="1">
      <x:c r="A38" s="3" t="str">
        <x:v>A003 Naturium</x:v>
      </x:c>
      <x:c r="B38" s="3" t="str">
        <x:v>Price, selected size, currency, ingredient declaration and claim class reviewed by another agent.</x:v>
      </x:c>
      <x:c r="C38" s="3" t="str">
        <x:v>Independent source check completed. See retained reviewer evidence and correction log.</x:v>
      </x:c>
    </x:row>
    <x:row r="39" ht="39" customHeight="1">
      <x:c r="A39" s="3" t="str">
        <x:v>C044 Neogen</x:v>
      </x:c>
      <x:c r="B39" s="3" t="str">
        <x:v>Price, selected size, currency, ingredient declaration and claim class reviewed by another agent.</x:v>
      </x:c>
      <x:c r="C39" s="3" t="str">
        <x:v>Independent source check completed. See retained reviewer evidence and correction log.</x:v>
      </x:c>
    </x:row>
    <x:row r="40" ht="39" customHeight="1">
      <x:c r="A40" s="3" t="str">
        <x:v>B058 Revision Skincare</x:v>
      </x:c>
      <x:c r="B40" s="3" t="str">
        <x:v>Price, selected size, currency, ingredient declaration and claim class reviewed by another agent.</x:v>
      </x:c>
      <x:c r="C40" s="3" t="str">
        <x:v>Independent source check completed. See retained reviewer evidence and correction log.</x:v>
      </x:c>
    </x:row>
    <x:row r="41" ht="39" customHeight="1">
      <x:c r="A41" s="3" t="str">
        <x:v>B059 Revision Skincare</x:v>
      </x:c>
      <x:c r="B41" s="3" t="str">
        <x:v>Price, selected size, currency, ingredient declaration and claim class reviewed by another agent.</x:v>
      </x:c>
      <x:c r="C41" s="3" t="str">
        <x:v>Independent source check completed. See retained reviewer evidence and correction log.</x:v>
      </x:c>
    </x:row>
    <x:row r="42" ht="39" customHeight="1">
      <x:c r="A42" s="3" t="str">
        <x:v>P14 Acure</x:v>
      </x:c>
      <x:c r="B42" s="3" t="str">
        <x:v>Price, selected size, currency, ingredient declaration and claim class reviewed by another agent.</x:v>
      </x:c>
      <x:c r="C42" s="3" t="str">
        <x:v>Independent source check completed. See retained reviewer evidence and correction log.</x:v>
      </x:c>
    </x:row>
    <x:row r="43" ht="39" customHeight="1">
      <x:c r="A43" s="3" t="str">
        <x:v>B006 Allies of Skin</x:v>
      </x:c>
      <x:c r="B43" s="3" t="str">
        <x:v>Price, selected size, currency, ingredient declaration and claim class reviewed by another agent.</x:v>
      </x:c>
      <x:c r="C43" s="3" t="str">
        <x:v>Independent source check completed. See retained reviewer evidence and correction log.</x:v>
      </x:c>
    </x:row>
    <x:row r="44" ht="39" customHeight="1">
      <x:c r="A44" s="3" t="str">
        <x:v>B007 Allies of Skin</x:v>
      </x:c>
      <x:c r="B44" s="3" t="str">
        <x:v>Price, selected size, currency, ingredient declaration and claim class reviewed by another agent.</x:v>
      </x:c>
      <x:c r="C44" s="3" t="str">
        <x:v>Independent source check completed. See retained reviewer evidence and correction log.</x:v>
      </x:c>
    </x:row>
    <x:row r="45" ht="39" customHeight="1">
      <x:c r="A45" s="3" t="str">
        <x:v>B014 Allies of Skin</x:v>
      </x:c>
      <x:c r="B45" s="3" t="str">
        <x:v>Price, selected size, currency, ingredient declaration and claim class reviewed by another agent.</x:v>
      </x:c>
      <x:c r="C45" s="3" t="str">
        <x:v>Independent source check completed. See retained reviewer evidence and correction log.</x:v>
      </x:c>
    </x:row>
    <x:row r="46" ht="39" customHeight="1">
      <x:c r="A46" s="3" t="str">
        <x:v>C054 AMPLE:N</x:v>
      </x:c>
      <x:c r="B46" s="3" t="str">
        <x:v>Price, selected size, currency, ingredient declaration and claim class reviewed by another agent.</x:v>
      </x:c>
      <x:c r="C46" s="3" t="str">
        <x:v>Independent source check completed. See retained reviewer evidence and correction log.</x:v>
      </x:c>
    </x:row>
    <x:row r="47" ht="39" customHeight="1">
      <x:c r="A47" s="3" t="str">
        <x:v>C048 APLB</x:v>
      </x:c>
      <x:c r="B47" s="3" t="str">
        <x:v>Price, selected size, currency, ingredient declaration and claim class reviewed by another agent.</x:v>
      </x:c>
      <x:c r="C47" s="3" t="str">
        <x:v>Independent source check completed. See retained reviewer evidence and correction log.</x:v>
      </x:c>
    </x:row>
    <x:row r="48" ht="39" customHeight="1">
      <x:c r="A48" s="3" t="str">
        <x:v>C050 APLB</x:v>
      </x:c>
      <x:c r="B48" s="3" t="str">
        <x:v>Price, selected size, currency, ingredient declaration and claim class reviewed by another agent.</x:v>
      </x:c>
      <x:c r="C48" s="3" t="str">
        <x:v>Independent source check completed. See retained reviewer evidence and correction log.</x:v>
      </x:c>
    </x:row>
    <x:row r="49" ht="39" customHeight="1">
      <x:c r="A49" s="3" t="str">
        <x:v>B010 Biossance</x:v>
      </x:c>
      <x:c r="B49" s="3" t="str">
        <x:v>Price, selected size, currency, ingredient declaration and claim class reviewed by another agent.</x:v>
      </x:c>
      <x:c r="C49" s="3" t="str">
        <x:v>Independent source check completed. See retained reviewer evidence and correction log.</x:v>
      </x:c>
    </x:row>
    <x:row r="50" ht="39" customHeight="1">
      <x:c r="A50" s="3" t="str">
        <x:v>P17 Biossance</x:v>
      </x:c>
      <x:c r="B50" s="3" t="str">
        <x:v>Price, selected size, currency, ingredient declaration and claim class reviewed by another agent.</x:v>
      </x:c>
      <x:c r="C50" s="3" t="str">
        <x:v>Independent source check completed. See retained reviewer evidence and correction log.</x:v>
      </x:c>
    </x:row>
    <x:row r="51" ht="39" customHeight="1">
      <x:c r="A51" s="3" t="str">
        <x:v>B048 Charlotte Tilbury</x:v>
      </x:c>
      <x:c r="B51" s="3" t="str">
        <x:v>Price, selected size, currency, ingredient declaration and claim class reviewed by another agent.</x:v>
      </x:c>
      <x:c r="C51" s="3" t="str">
        <x:v>Independent source check completed. See retained reviewer evidence and correction log.</x:v>
      </x:c>
    </x:row>
    <x:row r="52" ht="39" customHeight="1">
      <x:c r="A52" s="3" t="str">
        <x:v>B050 Charlotte Tilbury</x:v>
      </x:c>
      <x:c r="B52" s="3" t="str">
        <x:v>Price, selected size, currency, ingredient declaration and claim class reviewed by another agent.</x:v>
      </x:c>
      <x:c r="C52" s="3" t="str">
        <x:v>Independent source check completed. See retained reviewer evidence and correction log.</x:v>
      </x:c>
    </x:row>
    <x:row r="53" ht="39" customHeight="1">
      <x:c r="A53" s="3" t="str">
        <x:v>A028 Cocokind</x:v>
      </x:c>
      <x:c r="B53" s="3" t="str">
        <x:v>Price, selected size, currency, ingredient declaration and claim class reviewed by another agent.</x:v>
      </x:c>
      <x:c r="C53" s="3" t="str">
        <x:v>Independent source check completed. See retained reviewer evidence and correction log.</x:v>
      </x:c>
    </x:row>
    <x:row r="54" ht="39" customHeight="1">
      <x:c r="A54" s="3" t="str">
        <x:v>A006 Cocokind</x:v>
      </x:c>
      <x:c r="B54" s="3" t="str">
        <x:v>Price, selected size, currency, ingredient declaration and claim class reviewed by another agent.</x:v>
      </x:c>
      <x:c r="C54" s="3" t="str">
        <x:v>Independent source check completed. See retained reviewer evidence and correction log.</x:v>
      </x:c>
    </x:row>
    <x:row r="55" ht="39" customHeight="1">
      <x:c r="A55" s="3" t="str">
        <x:v>C001 COSRX</x:v>
      </x:c>
      <x:c r="B55" s="3" t="str">
        <x:v>Price, selected size, currency, ingredient declaration and claim class reviewed by another agent.</x:v>
      </x:c>
      <x:c r="C55" s="3" t="str">
        <x:v>Independent source check completed. See retained reviewer evidence and correction log.</x:v>
      </x:c>
    </x:row>
    <x:row r="56" ht="39" customHeight="1">
      <x:c r="A56" s="3" t="str">
        <x:v>B029 Dermalogica</x:v>
      </x:c>
      <x:c r="B56" s="3" t="str">
        <x:v>Price, selected size, currency, ingredient declaration and claim class reviewed by another agent.</x:v>
      </x:c>
      <x:c r="C56" s="3" t="str">
        <x:v>Independent source check completed. See retained reviewer evidence and correction log.</x:v>
      </x:c>
    </x:row>
    <x:row r="57" ht="39" customHeight="1">
      <x:c r="A57" s="3" t="str">
        <x:v>B016 Dieux</x:v>
      </x:c>
      <x:c r="B57" s="3" t="str">
        <x:v>Price, selected size, currency, ingredient declaration and claim class reviewed by another agent.</x:v>
      </x:c>
      <x:c r="C57" s="3" t="str">
        <x:v>Independent source check completed. See retained reviewer evidence and correction log.</x:v>
      </x:c>
    </x:row>
    <x:row r="58" ht="39" customHeight="1">
      <x:c r="A58" s="3" t="str">
        <x:v>B015 Dieux</x:v>
      </x:c>
      <x:c r="B58" s="3" t="str">
        <x:v>Price, selected size, currency, ingredient declaration and claim class reviewed by another agent.</x:v>
      </x:c>
      <x:c r="C58" s="3" t="str">
        <x:v>Independent source check completed. See retained reviewer evidence and correction log.</x:v>
      </x:c>
    </x:row>
    <x:row r="59" ht="39" customHeight="1">
      <x:c r="A59" s="3" t="str">
        <x:v>B026 Dr Dennis Gross</x:v>
      </x:c>
      <x:c r="B59" s="3" t="str">
        <x:v>Price, selected size, currency, ingredient declaration and claim class reviewed by another agent.</x:v>
      </x:c>
      <x:c r="C59" s="3" t="str">
        <x:v>Independent source check completed. See retained reviewer evidence and correction log.</x:v>
      </x:c>
    </x:row>
    <x:row r="60" ht="39" customHeight="1">
      <x:c r="A60" s="3" t="str">
        <x:v>P16 Drunk Elephant</x:v>
      </x:c>
      <x:c r="B60" s="3" t="str">
        <x:v>Price, selected size, currency, ingredient declaration and claim class reviewed by another agent.</x:v>
      </x:c>
      <x:c r="C60" s="3" t="str">
        <x:v>Independent source check completed. See retained reviewer evidence and correction log.</x:v>
      </x:c>
    </x:row>
    <x:row r="61" ht="39" customHeight="1">
      <x:c r="A61" s="3" t="str">
        <x:v>P19 First Aid Beauty</x:v>
      </x:c>
      <x:c r="B61" s="3" t="str">
        <x:v>Price, selected size, currency, ingredient declaration and claim class reviewed by another agent.</x:v>
      </x:c>
      <x:c r="C61" s="3" t="str">
        <x:v>Independent source check completed. See retained reviewer evidence and correction log.</x:v>
      </x:c>
    </x:row>
    <x:row r="62" ht="39" customHeight="1">
      <x:c r="A62" s="3" t="str">
        <x:v>B054 HydroPeptide</x:v>
      </x:c>
      <x:c r="B62" s="3" t="str">
        <x:v>Price, selected size, currency, ingredient declaration and claim class reviewed by another agent.</x:v>
      </x:c>
      <x:c r="C62" s="3" t="str">
        <x:v>Independent source check completed. See retained reviewer evidence and correction log.</x:v>
      </x:c>
    </x:row>
    <x:row r="63" ht="39" customHeight="1">
      <x:c r="A63" s="3" t="str">
        <x:v>B052 HydroPeptide</x:v>
      </x:c>
      <x:c r="B63" s="3" t="str">
        <x:v>Price, selected size, currency, ingredient declaration and claim class reviewed by another agent.</x:v>
      </x:c>
      <x:c r="C63" s="3" t="str">
        <x:v>Independent source check completed. See retained reviewer evidence and correction log.</x:v>
      </x:c>
    </x:row>
    <x:row r="64" ht="39" customHeight="1">
      <x:c r="A64" s="3" t="str">
        <x:v>B034 HydroPeptide</x:v>
      </x:c>
      <x:c r="B64" s="3" t="str">
        <x:v>Price, selected size, currency, ingredient declaration and claim class reviewed by another agent.</x:v>
      </x:c>
      <x:c r="C64" s="3" t="str">
        <x:v>Independent source check completed. See retained reviewer evidence and correction log.</x:v>
      </x:c>
    </x:row>
    <x:row r="65" ht="39" customHeight="1">
      <x:c r="A65" s="3" t="str">
        <x:v>B033 HydroPeptide</x:v>
      </x:c>
      <x:c r="B65" s="3" t="str">
        <x:v>Price, selected size, currency, ingredient declaration and claim class reviewed by another agent.</x:v>
      </x:c>
      <x:c r="C65" s="3" t="str">
        <x:v>Independent source check completed. See retained reviewer evidence and correction log.</x:v>
      </x:c>
    </x:row>
    <x:row r="66" ht="39" customHeight="1">
      <x:c r="A66" s="3" t="str">
        <x:v>B032 HydroPeptide</x:v>
      </x:c>
      <x:c r="B66" s="3" t="str">
        <x:v>Price, selected size, currency, ingredient declaration and claim class reviewed by another agent.</x:v>
      </x:c>
      <x:c r="C66" s="3" t="str">
        <x:v>Independent source check completed. See retained reviewer evidence and correction log.</x:v>
      </x:c>
    </x:row>
    <x:row r="67" ht="39" customHeight="1">
      <x:c r="A67" s="3" t="str">
        <x:v>C028 Jumiso</x:v>
      </x:c>
      <x:c r="B67" s="3" t="str">
        <x:v>Price, selected size, currency, ingredient declaration and claim class reviewed by another agent.</x:v>
      </x:c>
      <x:c r="C67" s="3" t="str">
        <x:v>Independent source check completed. See retained reviewer evidence and correction log.</x:v>
      </x:c>
    </x:row>
    <x:row r="68" ht="39" customHeight="1">
      <x:c r="A68" s="3" t="str">
        <x:v>B023 Kate Somerville</x:v>
      </x:c>
      <x:c r="B68" s="3" t="str">
        <x:v>Price, selected size, currency, ingredient declaration and claim class reviewed by another agent.</x:v>
      </x:c>
      <x:c r="C68" s="3" t="str">
        <x:v>Independent source check completed. See retained reviewer evidence and correction log.</x:v>
      </x:c>
    </x:row>
    <x:row r="69" ht="39" customHeight="1">
      <x:c r="A69" s="3" t="str">
        <x:v>C018 Laneige</x:v>
      </x:c>
      <x:c r="B69" s="3" t="str">
        <x:v>Price, selected size, currency, ingredient declaration and claim class reviewed by another agent.</x:v>
      </x:c>
      <x:c r="C69" s="3" t="str">
        <x:v>Independent source check completed. See retained reviewer evidence and correction log.</x:v>
      </x:c>
    </x:row>
    <x:row r="70" ht="39" customHeight="1">
      <x:c r="A70" s="3" t="str">
        <x:v>C026 Laneige</x:v>
      </x:c>
      <x:c r="B70" s="3" t="str">
        <x:v>Price, selected size, currency, ingredient declaration and claim class reviewed by another agent.</x:v>
      </x:c>
      <x:c r="C70" s="3" t="str">
        <x:v>Independent source check completed. See retained reviewer evidence and correction log.</x:v>
      </x:c>
    </x:row>
    <x:row r="71" ht="39" customHeight="1">
      <x:c r="A71" s="3" t="str">
        <x:v>B040 Le Mieux</x:v>
      </x:c>
      <x:c r="B71" s="3" t="str">
        <x:v>Price, selected size, currency, ingredient declaration and claim class reviewed by another agent.</x:v>
      </x:c>
      <x:c r="C71" s="3" t="str">
        <x:v>Independent source check completed. See retained reviewer evidence and correction log.</x:v>
      </x:c>
    </x:row>
    <x:row r="72" ht="39" customHeight="1">
      <x:c r="A72" s="3" t="str">
        <x:v>A008 Mad Hippie</x:v>
      </x:c>
      <x:c r="B72" s="3" t="str">
        <x:v>Price, selected size, currency, ingredient declaration and claim class reviewed by another agent.</x:v>
      </x:c>
      <x:c r="C72" s="3" t="str">
        <x:v>Independent source check completed. See retained reviewer evidence and correction log.</x:v>
      </x:c>
    </x:row>
    <x:row r="73" ht="39" customHeight="1">
      <x:c r="A73" s="3" t="str">
        <x:v>C006 Medicube</x:v>
      </x:c>
      <x:c r="B73" s="3" t="str">
        <x:v>Price, selected size, currency, ingredient declaration and claim class reviewed by another agent.</x:v>
      </x:c>
      <x:c r="C73" s="3" t="str">
        <x:v>Independent source check completed. See retained reviewer evidence and correction log.</x:v>
      </x:c>
    </x:row>
    <x:row r="74" ht="39" customHeight="1">
      <x:c r="A74" s="3" t="str">
        <x:v>C042 Medicube</x:v>
      </x:c>
      <x:c r="B74" s="3" t="str">
        <x:v>Price, selected size, currency, ingredient declaration and claim class reviewed by another agent.</x:v>
      </x:c>
      <x:c r="C74" s="3" t="str">
        <x:v>Independent source check completed. See retained reviewer evidence and correction log.</x:v>
      </x:c>
    </x:row>
    <x:row r="75" ht="39" customHeight="1">
      <x:c r="A75" s="3" t="str">
        <x:v>B051 MERIT</x:v>
      </x:c>
      <x:c r="B75" s="3" t="str">
        <x:v>Price, selected size, currency, ingredient declaration and claim class reviewed by another agent.</x:v>
      </x:c>
      <x:c r="C75" s="3" t="str">
        <x:v>Independent source check completed. See retained reviewer evidence and correction log.</x:v>
      </x:c>
    </x:row>
    <x:row r="76" ht="39" customHeight="1">
      <x:c r="A76" s="3" t="str">
        <x:v>C032 Mizon</x:v>
      </x:c>
      <x:c r="B76" s="3" t="str">
        <x:v>Price, selected size, currency, ingredient declaration and claim class reviewed by another agent.</x:v>
      </x:c>
      <x:c r="C76" s="3" t="str">
        <x:v>Independent source check completed. See retained reviewer evidence and correction log.</x:v>
      </x:c>
    </x:row>
    <x:row r="77" ht="39" customHeight="1">
      <x:c r="A77" s="3" t="str">
        <x:v>C033 Mizon</x:v>
      </x:c>
      <x:c r="B77" s="3" t="str">
        <x:v>Price, selected size, currency, ingredient declaration and claim class reviewed by another agent.</x:v>
      </x:c>
      <x:c r="C77" s="3" t="str">
        <x:v>Independent source check completed. See retained reviewer evidence and correction log.</x:v>
      </x:c>
    </x:row>
    <x:row r="78" ht="39" customHeight="1">
      <x:c r="A78" s="3" t="str">
        <x:v>C034 Mizon</x:v>
      </x:c>
      <x:c r="B78" s="3" t="str">
        <x:v>Price, selected size, currency, ingredient declaration and claim class reviewed by another agent.</x:v>
      </x:c>
      <x:c r="C78" s="3" t="str">
        <x:v>Independent source check completed. See retained reviewer evidence and correction log.</x:v>
      </x:c>
    </x:row>
    <x:row r="79" ht="39" customHeight="1">
      <x:c r="A79" s="3" t="str">
        <x:v>C003 Mizon</x:v>
      </x:c>
      <x:c r="B79" s="3" t="str">
        <x:v>Price, selected size, currency, ingredient declaration and claim class reviewed by another agent.</x:v>
      </x:c>
      <x:c r="C79" s="3" t="str">
        <x:v>Independent source check completed. See retained reviewer evidence and correction log.</x:v>
      </x:c>
    </x:row>
    <x:row r="80" ht="39" customHeight="1">
      <x:c r="A80" s="3" t="str">
        <x:v>C035 Mizon</x:v>
      </x:c>
      <x:c r="B80" s="3" t="str">
        <x:v>Price, selected size, currency, ingredient declaration and claim class reviewed by another agent.</x:v>
      </x:c>
      <x:c r="C80" s="3" t="str">
        <x:v>Independent source check completed. See retained reviewer evidence and correction log.</x:v>
      </x:c>
    </x:row>
    <x:row r="81" ht="39" customHeight="1">
      <x:c r="A81" s="3" t="str">
        <x:v>A001 Naturium</x:v>
      </x:c>
      <x:c r="B81" s="3" t="str">
        <x:v>Price, selected size, currency, ingredient declaration and claim class reviewed by another agent.</x:v>
      </x:c>
      <x:c r="C81" s="3" t="str">
        <x:v>Independent source check completed. See retained reviewer evidence and correction log.</x:v>
      </x:c>
    </x:row>
    <x:row r="82" ht="39" customHeight="1">
      <x:c r="A82" s="3" t="str">
        <x:v>A021 Pacifica</x:v>
      </x:c>
      <x:c r="B82" s="3" t="str">
        <x:v>Price, selected size, currency, ingredient declaration and claim class reviewed by another agent.</x:v>
      </x:c>
      <x:c r="C82" s="3" t="str">
        <x:v>Independent source check completed. See retained reviewer evidence and correction log.</x:v>
      </x:c>
    </x:row>
    <x:row r="83" ht="39" customHeight="1">
      <x:c r="A83" s="3" t="str">
        <x:v>A018 Pacifica</x:v>
      </x:c>
      <x:c r="B83" s="3" t="str">
        <x:v>Price, selected size, currency, ingredient declaration and claim class reviewed by another agent.</x:v>
      </x:c>
      <x:c r="C83" s="3" t="str">
        <x:v>Independent source check completed. See retained reviewer evidence and correction log.</x:v>
      </x:c>
    </x:row>
    <x:row r="84" ht="39" customHeight="1">
      <x:c r="A84" s="3" t="str">
        <x:v>A016 Pacifica</x:v>
      </x:c>
      <x:c r="B84" s="3" t="str">
        <x:v>Price, selected size, currency, ingredient declaration and claim class reviewed by another agent.</x:v>
      </x:c>
      <x:c r="C84" s="3" t="str">
        <x:v>Independent source check completed. See retained reviewer evidence and correction log.</x:v>
      </x:c>
    </x:row>
    <x:row r="85" ht="39" customHeight="1">
      <x:c r="A85" s="3" t="str">
        <x:v>A019 Pacifica</x:v>
      </x:c>
      <x:c r="B85" s="3" t="str">
        <x:v>Price, selected size, currency, ingredient declaration and claim class reviewed by another agent.</x:v>
      </x:c>
      <x:c r="C85" s="3" t="str">
        <x:v>Independent source check completed. See retained reviewer evidence and correction log.</x:v>
      </x:c>
    </x:row>
    <x:row r="86" ht="39" customHeight="1">
      <x:c r="A86" s="3" t="str">
        <x:v>A060 Paula’s Choice</x:v>
      </x:c>
      <x:c r="B86" s="3" t="str">
        <x:v>Price, selected size, currency, ingredient declaration and claim class reviewed by another agent.</x:v>
      </x:c>
      <x:c r="C86" s="3" t="str">
        <x:v>Independent source check completed. See retained reviewer evidence and correction log.</x:v>
      </x:c>
    </x:row>
    <x:row r="87" ht="39" customHeight="1">
      <x:c r="A87" s="3" t="str">
        <x:v>A059 Paula’s Choice</x:v>
      </x:c>
      <x:c r="B87" s="3" t="str">
        <x:v>Price, selected size, currency, ingredient declaration and claim class reviewed by another agent.</x:v>
      </x:c>
      <x:c r="C87" s="3" t="str">
        <x:v>Independent source check completed. See retained reviewer evidence and correction log.</x:v>
      </x:c>
    </x:row>
    <x:row r="88" ht="39" customHeight="1">
      <x:c r="A88" s="3" t="str">
        <x:v>A031 Peach &amp; Lily</x:v>
      </x:c>
      <x:c r="B88" s="3" t="str">
        <x:v>Price, selected size, currency, ingredient declaration and claim class reviewed by another agent.</x:v>
      </x:c>
      <x:c r="C88" s="3" t="str">
        <x:v>Independent source check completed. See retained reviewer evidence and correction log.</x:v>
      </x:c>
    </x:row>
    <x:row r="89" ht="39" customHeight="1">
      <x:c r="A89" s="3" t="str">
        <x:v>A036 Peach &amp; Lily</x:v>
      </x:c>
      <x:c r="B89" s="3" t="str">
        <x:v>Price, selected size, currency, ingredient declaration and claim class reviewed by another agent.</x:v>
      </x:c>
      <x:c r="C89" s="3" t="str">
        <x:v>Independent source check completed. See retained reviewer evidence and correction log.</x:v>
      </x:c>
    </x:row>
    <x:row r="90" ht="39" customHeight="1">
      <x:c r="A90" s="3" t="str">
        <x:v>A034 Peach &amp; Lily</x:v>
      </x:c>
      <x:c r="B90" s="3" t="str">
        <x:v>Price, selected size, currency, ingredient declaration and claim class reviewed by another agent.</x:v>
      </x:c>
      <x:c r="C90" s="3" t="str">
        <x:v>Independent source check completed. See retained reviewer evidence and correction log.</x:v>
      </x:c>
    </x:row>
    <x:row r="91" ht="39" customHeight="1">
      <x:c r="A91" s="3" t="str">
        <x:v>P20 Peter Thomas Roth</x:v>
      </x:c>
      <x:c r="B91" s="3" t="str">
        <x:v>Price, selected size, currency, ingredient declaration and claim class reviewed by another agent.</x:v>
      </x:c>
      <x:c r="C91" s="3" t="str">
        <x:v>Independent source check completed. See retained reviewer evidence and correction log.</x:v>
      </x:c>
    </x:row>
    <x:row r="92" ht="39" customHeight="1">
      <x:c r="A92" s="3" t="str">
        <x:v>C040 Pyunkang Yul</x:v>
      </x:c>
      <x:c r="B92" s="3" t="str">
        <x:v>Price, selected size, currency, ingredient declaration and claim class reviewed by another agent.</x:v>
      </x:c>
      <x:c r="C92" s="3" t="str">
        <x:v>Independent source check completed. See retained reviewer evidence and correction log.</x:v>
      </x:c>
    </x:row>
    <x:row r="93" ht="39" customHeight="1">
      <x:c r="A93" s="3" t="str">
        <x:v>B020 Rhode</x:v>
      </x:c>
      <x:c r="B93" s="3" t="str">
        <x:v>Price, selected size, currency, ingredient declaration and claim class reviewed by another agent.</x:v>
      </x:c>
      <x:c r="C93" s="3" t="str">
        <x:v>Independent source check completed. See retained reviewer evidence and correction log.</x:v>
      </x:c>
    </x:row>
    <x:row r="94" ht="39" customHeight="1">
      <x:c r="A94" s="3" t="str">
        <x:v>B012 Skinfix</x:v>
      </x:c>
      <x:c r="B94" s="3" t="str">
        <x:v>Price, selected size, currency, ingredient declaration and claim class reviewed by another agent.</x:v>
      </x:c>
      <x:c r="C94" s="3" t="str">
        <x:v>Independent source check completed. See retained reviewer evidence and correction log.</x:v>
      </x:c>
    </x:row>
    <x:row r="95" ht="39" customHeight="1">
      <x:c r="A95" s="3" t="str">
        <x:v>P18 Skinfix</x:v>
      </x:c>
      <x:c r="B95" s="3" t="str">
        <x:v>Price, selected size, currency, ingredient declaration and claim class reviewed by another agent.</x:v>
      </x:c>
      <x:c r="C95" s="3" t="str">
        <x:v>Independent source check completed. See retained reviewer evidence and correction log.</x:v>
      </x:c>
    </x:row>
    <x:row r="96" ht="39" customHeight="1">
      <x:c r="A96" s="3" t="str">
        <x:v>P13 Stratia</x:v>
      </x:c>
      <x:c r="B96" s="3" t="str">
        <x:v>Price, selected size, currency, ingredient declaration and claim class reviewed by another agent.</x:v>
      </x:c>
      <x:c r="C96" s="3" t="str">
        <x:v>Independent source check completed. See retained reviewer evidence and correction log.</x:v>
      </x:c>
    </x:row>
    <x:row r="97" ht="39" customHeight="1">
      <x:c r="A97" s="3" t="str">
        <x:v>C020 Sulwhasoo</x:v>
      </x:c>
      <x:c r="B97" s="3" t="str">
        <x:v>Price, selected size, currency, ingredient declaration and claim class reviewed by another agent.</x:v>
      </x:c>
      <x:c r="C97" s="3" t="str">
        <x:v>Independent source check completed. See retained reviewer evidence and correction log.</x:v>
      </x:c>
    </x:row>
    <x:row r="98" ht="39" customHeight="1">
      <x:c r="A98" s="3" t="str">
        <x:v>C021 Sulwhasoo</x:v>
      </x:c>
      <x:c r="B98" s="3" t="str">
        <x:v>Price, selected size, currency, ingredient declaration and claim class reviewed by another agent.</x:v>
      </x:c>
      <x:c r="C98" s="3" t="str">
        <x:v>Independent source check completed. See retained reviewer evidence and correction log.</x:v>
      </x:c>
    </x:row>
    <x:row r="99" ht="39" customHeight="1">
      <x:c r="A99" s="3" t="str">
        <x:v>C045 Sur.Medic</x:v>
      </x:c>
      <x:c r="B99" s="3" t="str">
        <x:v>Price, selected size, currency, ingredient declaration and claim class reviewed by another agent.</x:v>
      </x:c>
      <x:c r="C99" s="3" t="str">
        <x:v>Independent source check completed. See retained reviewer evidence and correction log.</x:v>
      </x:c>
    </x:row>
    <x:row r="100" ht="39" customHeight="1">
      <x:c r="A100" s="3" t="str">
        <x:v>A009 The INKEY List</x:v>
      </x:c>
      <x:c r="B100" s="3" t="str">
        <x:v>Price, selected size, currency, ingredient declaration and claim class reviewed by another agent.</x:v>
      </x:c>
      <x:c r="C100" s="3" t="str">
        <x:v>Independent source check completed. See retained reviewer evidence and correction log.</x:v>
      </x:c>
    </x:row>
    <x:row r="101" ht="39" customHeight="1">
      <x:c r="A101" s="3" t="str">
        <x:v>C038 VT</x:v>
      </x:c>
      <x:c r="B101" s="3" t="str">
        <x:v>Price, selected size, currency, ingredient declaration and claim class reviewed by another agent.</x:v>
      </x:c>
      <x:c r="C101" s="3" t="str">
        <x:v>Independent source check completed. See retained reviewer evidence and correction log.</x:v>
      </x:c>
    </x:row>
    <x:row r="102" ht="39" customHeight="1">
      <x:c r="A102" s="3" t="str">
        <x:v>C037 VT</x:v>
      </x:c>
      <x:c r="B102" s="3" t="str">
        <x:v>Price, selected size, currency, ingredient declaration and claim class reviewed by another agent.</x:v>
      </x:c>
      <x:c r="C102" s="3" t="str">
        <x:v>Independent source check completed. See retained reviewer evidence and correction log.</x:v>
      </x:c>
    </x:row>
    <x:row r="103" ht="39" customHeight="1">
      <x:c r="A103" s="3" t="str">
        <x:v>C039 VT</x:v>
      </x:c>
      <x:c r="B103" s="3" t="str">
        <x:v>Price, selected size, currency, ingredient declaration and claim class reviewed by another agent.</x:v>
      </x:c>
      <x:c r="C103" s="3" t="str">
        <x:v>Independent source check completed. See retained reviewer evidence and correction log.</x:v>
      </x:c>
    </x:row>
    <x:row r="104" ht="39" customHeight="1">
      <x:c r="A104" s="3" t="str">
        <x:v>A025 Andalou Naturals</x:v>
      </x:c>
      <x:c r="B104" s="3" t="str">
        <x:v>Price, selected size, currency, ingredient declaration and claim class reviewed by another agent.</x:v>
      </x:c>
      <x:c r="C104" s="3" t="str">
        <x:v>Independent source check completed. See retained reviewer evidence and correction log.</x:v>
      </x:c>
    </x:row>
    <x:row r="105" ht="39" customHeight="1">
      <x:c r="A105" s="3" t="str">
        <x:v>A022 Andalou Naturals</x:v>
      </x:c>
      <x:c r="B105" s="3" t="str">
        <x:v>Price, selected size, currency, ingredient declaration and claim class reviewed by another agent.</x:v>
      </x:c>
      <x:c r="C105" s="3" t="str">
        <x:v>Independent source check completed. See retained reviewer evidence and correction log.</x:v>
      </x:c>
    </x:row>
    <x:row r="106" ht="39" customHeight="1">
      <x:c r="A106" s="3" t="str">
        <x:v>B037 Le Mieux</x:v>
      </x:c>
      <x:c r="B106" s="3" t="str">
        <x:v>Price, selected size, currency, ingredient declaration and claim class reviewed by another agent.</x:v>
      </x:c>
      <x:c r="C106" s="3" t="str">
        <x:v>Independent source check completed. See retained reviewer evidence and correction log.</x:v>
      </x:c>
    </x:row>
    <x:row r="107" ht="39" customHeight="1">
      <x:c r="A107" s="3" t="str">
        <x:v>B036 Le Mieux</x:v>
      </x:c>
      <x:c r="B107" s="3" t="str">
        <x:v>Price, selected size, currency, ingredient declaration and claim class reviewed by another agent.</x:v>
      </x:c>
      <x:c r="C107" s="3" t="str">
        <x:v>Independent source check completed. See retained reviewer evidence and correction log.</x:v>
      </x:c>
    </x:row>
    <x:row r="108" ht="39" customHeight="1">
      <x:c r="A108" s="3" t="str">
        <x:v>P15 Olay</x:v>
      </x:c>
      <x:c r="B108" s="3" t="str">
        <x:v>Price, selected size, currency, ingredient declaration and claim class reviewed by another agent.</x:v>
      </x:c>
      <x:c r="C108" s="3" t="str">
        <x:v>Independent source check completed. See retained reviewer evidence and correction log.</x:v>
      </x:c>
    </x:row>
    <x:row r="109" ht="39" customHeight="1">
      <x:c r="A109" s="3" t="str">
        <x:v>A049 Olay</x:v>
      </x:c>
      <x:c r="B109" s="3" t="str">
        <x:v>Price, selected size, currency, ingredient declaration and claim class reviewed by another agent.</x:v>
      </x:c>
      <x:c r="C109" s="3" t="str">
        <x:v>Independent source check completed. See retained reviewer evidence and correction log.</x:v>
      </x:c>
    </x:row>
    <x:row r="110" ht="39" customHeight="1">
      <x:c r="A110" s="3" t="str">
        <x:v>A046 Olay</x:v>
      </x:c>
      <x:c r="B110" s="3" t="str">
        <x:v>Price, selected size, currency, ingredient declaration and claim class reviewed by another agent.</x:v>
      </x:c>
      <x:c r="C110" s="3" t="str">
        <x:v>Independent source check completed. See retained reviewer evidence and correction log.</x:v>
      </x:c>
    </x:row>
    <x:row r="111" ht="39" customHeight="1">
      <x:c r="A111" s="3" t="str">
        <x:v>A048 Olay</x:v>
      </x:c>
      <x:c r="B111" s="3" t="str">
        <x:v>Price, selected size, currency, ingredient declaration and claim class reviewed by another agent.</x:v>
      </x:c>
      <x:c r="C111" s="3" t="str">
        <x:v>Independent source check completed. See retained reviewer evidence and correction log.</x:v>
      </x:c>
    </x:row>
    <x:row r="112" ht="39" customHeight="1">
      <x:c r="A112" s="3" t="str">
        <x:v>A050 Olay</x:v>
      </x:c>
      <x:c r="B112" s="3" t="str">
        <x:v>Price, selected size, currency, ingredient declaration and claim class reviewed by another agent.</x:v>
      </x:c>
      <x:c r="C112" s="3" t="str">
        <x:v>Independent source check completed. See retained reviewer evidence and correction log.</x:v>
      </x:c>
    </x:row>
    <x:row r="113" ht="39" customHeight="1">
      <x:c r="A113" s="3" t="str">
        <x:v>A047 Olay</x:v>
      </x:c>
      <x:c r="B113" s="3" t="str">
        <x:v>Price, selected size, currency, ingredient declaration and claim class reviewed by another agent.</x:v>
      </x:c>
      <x:c r="C113" s="3" t="str">
        <x:v>Independent source check completed. See retained reviewer evidence and correction log.</x:v>
      </x:c>
    </x:row>
    <x:row r="114" ht="39" customHeight="1">
      <x:c r="A114" s="3" t="str">
        <x:v>B021 Ole Henriksen</x:v>
      </x:c>
      <x:c r="B114" s="3" t="str">
        <x:v>Price, selected size, currency, ingredient declaration and claim class reviewed by another agent.</x:v>
      </x:c>
      <x:c r="C114" s="3" t="str">
        <x:v>Independent source check completed. See retained reviewer evidence and correction log.</x:v>
      </x:c>
    </x:row>
    <x:row r="115" ht="39" customHeight="1">
      <x:c r="A115" s="3" t="str">
        <x:v>B019 Rhode</x:v>
      </x:c>
      <x:c r="B115" s="3" t="str">
        <x:v>Price, selected size, currency, ingredient declaration and claim class reviewed by another agent.</x:v>
      </x:c>
      <x:c r="C115" s="3" t="str">
        <x:v>Independent source check completed. See retained reviewer evidence and correction log.</x:v>
      </x:c>
    </x:row>
    <x:row r="116" ht="39" customHeight="1">
      <x:c r="A116" s="3" t="str">
        <x:v>A039 StriVectin</x:v>
      </x:c>
      <x:c r="B116" s="3" t="str">
        <x:v>Price, selected size, currency, ingredient declaration and claim class reviewed by another agent.</x:v>
      </x:c>
      <x:c r="C116" s="3" t="str">
        <x:v>Independent source check completed. See retained reviewer evidence and correction log.</x:v>
      </x:c>
    </x:row>
    <x:row r="117" ht="39" customHeight="1">
      <x:c r="A117" s="3" t="str">
        <x:v>A044 StriVectin</x:v>
      </x:c>
      <x:c r="B117" s="3" t="str">
        <x:v>Price, selected size, currency, ingredient declaration and claim class reviewed by another agent.</x:v>
      </x:c>
      <x:c r="C117" s="3" t="str">
        <x:v>Independent source check completed. See retained reviewer evidence and correction log.</x:v>
      </x:c>
    </x:row>
    <x:row r="118" ht="39" customHeight="1">
      <x:c r="A118" s="3" t="str">
        <x:v>A038 StriVectin</x:v>
      </x:c>
      <x:c r="B118" s="3" t="str">
        <x:v>Price, selected size, currency, ingredient declaration and claim class reviewed by another agent.</x:v>
      </x:c>
      <x:c r="C118" s="3" t="str">
        <x:v>Independent source check completed. See retained reviewer evidence and correction log.</x:v>
      </x:c>
    </x:row>
    <x:row r="119" ht="39" customHeight="1">
      <x:c r="A119" s="3" t="str">
        <x:v>A040 StriVectin</x:v>
      </x:c>
      <x:c r="B119" s="3" t="str">
        <x:v>Price, selected size, currency, ingredient declaration and claim class reviewed by another agent.</x:v>
      </x:c>
      <x:c r="C119" s="3" t="str">
        <x:v>Independent source check completed. See retained reviewer evidence and correction log.</x:v>
      </x:c>
    </x:row>
    <x:row r="120" ht="39" customHeight="1">
      <x:c r="A120" s="3" t="str">
        <x:v>A041 StriVectin</x:v>
      </x:c>
      <x:c r="B120" s="3" t="str">
        <x:v>Price, selected size, currency, ingredient declaration and claim class reviewed by another agent.</x:v>
      </x:c>
      <x:c r="C120" s="3" t="str">
        <x:v>Independent source check completed. See retained reviewer evidence and correction log.</x:v>
      </x:c>
    </x:row>
    <x:row r="121" ht="39" customHeight="1">
      <x:c r="A121" s="3" t="str">
        <x:v>A037 StriVectin</x:v>
      </x:c>
      <x:c r="B121" s="3" t="str">
        <x:v>Price, selected size, currency, ingredient declaration and claim class reviewed by another agent.</x:v>
      </x:c>
      <x:c r="C121" s="3" t="str">
        <x:v>Independent source check completed. See retained reviewer evidence and correction log.</x:v>
      </x:c>
    </x:row>
    <x:row r="122" ht="39" customHeight="1">
      <x:c r="A122" s="3" t="str">
        <x:v>B057 Youth To The People</x:v>
      </x:c>
      <x:c r="B122" s="3" t="str">
        <x:v>Price, selected size, currency, ingredient declaration and claim class reviewed by another agent.</x:v>
      </x:c>
      <x:c r="C122" s="3" t="str">
        <x:v>Independent source check completed. See retained reviewer evidence and correction log.</x:v>
      </x:c>
    </x:row>
    <x:row r="123" ht="39" customHeight="1">
      <x:c r="A123" s="3" t="str">
        <x:v>A058 e.l.f. Cosmetics</x:v>
      </x:c>
      <x:c r="B123" s="3" t="str">
        <x:v>Price, selected size, currency, ingredient declaration and claim class reviewed by another agent.</x:v>
      </x:c>
      <x:c r="C123" s="3" t="str">
        <x:v>Independent source check completed. See retained reviewer evidence and correction log.</x:v>
      </x:c>
    </x:row>
    <x:row r="124" ht="39" customHeight="1">
      <x:c r="A124" s="3" t="str">
        <x:v>B046 IMAGE Skincare</x:v>
      </x:c>
      <x:c r="B124" s="3" t="str">
        <x:v>Price, selected size, currency, ingredient declaration and claim class reviewed by another agent.</x:v>
      </x:c>
      <x:c r="C124" s="3" t="str">
        <x:v>Independent source check completed. See retained reviewer evidence and correction log.</x:v>
      </x:c>
    </x:row>
    <x:row r="125" ht="39" customHeight="1">
      <x:c r="A125" s="3" t="str">
        <x:v>B035 Le Mieux</x:v>
      </x:c>
      <x:c r="B125" s="3" t="str">
        <x:v>Price, selected size, currency, ingredient declaration and claim class reviewed by another agent.</x:v>
      </x:c>
      <x:c r="C125" s="3" t="str">
        <x:v>Independent source check completed. See retained reviewer evidence and correction log.</x:v>
      </x:c>
    </x:row>
    <x:row r="126" ht="39" customHeight="1">
      <x:c r="A126" s="3" t="str">
        <x:v>A004 Acure</x:v>
      </x:c>
      <x:c r="B126" s="3" t="str">
        <x:v>Price, selected size, currency, ingredient declaration and claim class reviewed by another agent.</x:v>
      </x:c>
      <x:c r="C126" s="3" t="str">
        <x:v>Independent source check completed. See retained reviewer evidence and correction log.</x:v>
      </x:c>
    </x:row>
    <x:row r="127" ht="39" customHeight="1">
      <x:c r="A127" s="3" t="str">
        <x:v>B005 Allies of Skin</x:v>
      </x:c>
      <x:c r="B127" s="3" t="str">
        <x:v>Price, selected size, currency, ingredient declaration and claim class reviewed by another agent.</x:v>
      </x:c>
      <x:c r="C127" s="3" t="str">
        <x:v>Independent source check completed. See retained reviewer evidence and correction log.</x:v>
      </x:c>
    </x:row>
    <x:row r="128" ht="39" customHeight="1">
      <x:c r="A128" s="3" t="str">
        <x:v>P09 Allies of Skin</x:v>
      </x:c>
      <x:c r="B128" s="3" t="str">
        <x:v>Price, selected size, currency, ingredient declaration and claim class reviewed by another agent.</x:v>
      </x:c>
      <x:c r="C128" s="3" t="str">
        <x:v>Independent source check completed. See retained reviewer evidence and correction log.</x:v>
      </x:c>
    </x:row>
    <x:row r="129" ht="39" customHeight="1">
      <x:c r="A129" s="3" t="str">
        <x:v>C051 AMPLE:N</x:v>
      </x:c>
      <x:c r="B129" s="3" t="str">
        <x:v>Price, selected size, currency, ingredient declaration and claim class reviewed by another agent.</x:v>
      </x:c>
      <x:c r="C129" s="3" t="str">
        <x:v>Independent source check completed. See retained reviewer evidence and correction log.</x:v>
      </x:c>
    </x:row>
    <x:row r="130" ht="39" customHeight="1">
      <x:c r="A130" s="3" t="str">
        <x:v>C053 AMPLE:N</x:v>
      </x:c>
      <x:c r="B130" s="3" t="str">
        <x:v>Price, selected size, currency, ingredient declaration and claim class reviewed by another agent.</x:v>
      </x:c>
      <x:c r="C130" s="3" t="str">
        <x:v>Independent source check completed. See retained reviewer evidence and correction log.</x:v>
      </x:c>
    </x:row>
    <x:row r="131" ht="39" customHeight="1">
      <x:c r="A131" s="3" t="str">
        <x:v>C052 AMPLE:N</x:v>
      </x:c>
      <x:c r="B131" s="3" t="str">
        <x:v>Price, selected size, currency, ingredient declaration and claim class reviewed by another agent.</x:v>
      </x:c>
      <x:c r="C131" s="3" t="str">
        <x:v>Independent source check completed. See retained reviewer evidence and correction log.</x:v>
      </x:c>
    </x:row>
    <x:row r="132" ht="39" customHeight="1">
      <x:c r="A132" s="3" t="str">
        <x:v>A024 Andalou Naturals</x:v>
      </x:c>
      <x:c r="B132" s="3" t="str">
        <x:v>Price, selected size, currency, ingredient declaration and claim class reviewed by another agent.</x:v>
      </x:c>
      <x:c r="C132" s="3" t="str">
        <x:v>Independent source check completed. See retained reviewer evidence and correction log.</x:v>
      </x:c>
    </x:row>
    <x:row r="133" ht="39" customHeight="1">
      <x:c r="A133" s="3" t="str">
        <x:v>A023 Andalou Naturals</x:v>
      </x:c>
      <x:c r="B133" s="3" t="str">
        <x:v>Price, selected size, currency, ingredient declaration and claim class reviewed by another agent.</x:v>
      </x:c>
      <x:c r="C133" s="3" t="str">
        <x:v>Independent source check completed. See retained reviewer evidence and correction log.</x:v>
      </x:c>
    </x:row>
    <x:row r="134" ht="39" customHeight="1">
      <x:c r="A134" s="3" t="str">
        <x:v>C047 APLB</x:v>
      </x:c>
      <x:c r="B134" s="3" t="str">
        <x:v>Price, selected size, currency, ingredient declaration and claim class reviewed by another agent.</x:v>
      </x:c>
      <x:c r="C134" s="3" t="str">
        <x:v>Independent source check completed. See retained reviewer evidence and correction log.</x:v>
      </x:c>
    </x:row>
    <x:row r="135" ht="39" customHeight="1">
      <x:c r="A135" s="3" t="str">
        <x:v>C049 APLB</x:v>
      </x:c>
      <x:c r="B135" s="3" t="str">
        <x:v>Price, selected size, currency, ingredient declaration and claim class reviewed by another agent.</x:v>
      </x:c>
      <x:c r="C135" s="3" t="str">
        <x:v>Independent source check completed. See retained reviewer evidence and correction log.</x:v>
      </x:c>
    </x:row>
    <x:row r="136" ht="39" customHeight="1">
      <x:c r="A136" s="3" t="str">
        <x:v>B008 Biossance</x:v>
      </x:c>
      <x:c r="B136" s="3" t="str">
        <x:v>Price, selected size, currency, ingredient declaration and claim class reviewed by another agent.</x:v>
      </x:c>
      <x:c r="C136" s="3" t="str">
        <x:v>Independent source check completed. See retained reviewer evidence and correction log.</x:v>
      </x:c>
    </x:row>
    <x:row r="137" ht="39" customHeight="1">
      <x:c r="A137" s="3" t="str">
        <x:v>A005 BYOMA</x:v>
      </x:c>
      <x:c r="B137" s="3" t="str">
        <x:v>Price, selected size, currency, ingredient declaration and claim class reviewed by another agent.</x:v>
      </x:c>
      <x:c r="C137" s="3" t="str">
        <x:v>Independent source check completed. See retained reviewer evidence and correction log.</x:v>
      </x:c>
    </x:row>
    <x:row r="138" ht="39" customHeight="1">
      <x:c r="A138" s="3" t="str">
        <x:v>B049 Charlotte Tilbury</x:v>
      </x:c>
      <x:c r="B138" s="3" t="str">
        <x:v>Price, selected size, currency, ingredient declaration and claim class reviewed by another agent.</x:v>
      </x:c>
      <x:c r="C138" s="3" t="str">
        <x:v>Independent source check completed. See retained reviewer evidence and correction log.</x:v>
      </x:c>
    </x:row>
    <x:row r="139" ht="39" customHeight="1">
      <x:c r="A139" s="3" t="str">
        <x:v>C015 COSRX</x:v>
      </x:c>
      <x:c r="B139" s="3" t="str">
        <x:v>Price, selected size, currency, ingredient declaration and claim class reviewed by another agent.</x:v>
      </x:c>
      <x:c r="C139" s="3" t="str">
        <x:v>Independent source check completed. See retained reviewer evidence and correction log.</x:v>
      </x:c>
    </x:row>
    <x:row r="140" ht="39" customHeight="1">
      <x:c r="A140" s="3" t="str">
        <x:v>P03 COSRX</x:v>
      </x:c>
      <x:c r="B140" s="3" t="str">
        <x:v>Price, selected size, currency, ingredient declaration and claim class reviewed by another agent.</x:v>
      </x:c>
      <x:c r="C140" s="3" t="str">
        <x:v>Independent source check completed. See retained reviewer evidence and correction log.</x:v>
      </x:c>
    </x:row>
    <x:row r="141" ht="39" customHeight="1">
      <x:c r="A141" s="3" t="str">
        <x:v>A011 DERMA E</x:v>
      </x:c>
      <x:c r="B141" s="3" t="str">
        <x:v>Price, selected size, currency, ingredient declaration and claim class reviewed by another agent.</x:v>
      </x:c>
      <x:c r="C141" s="3" t="str">
        <x:v>Independent source check completed. See retained reviewer evidence and correction log.</x:v>
      </x:c>
    </x:row>
    <x:row r="142" ht="39" customHeight="1">
      <x:c r="A142" s="3" t="str">
        <x:v>A012 DERMA E</x:v>
      </x:c>
      <x:c r="B142" s="3" t="str">
        <x:v>Price, selected size, currency, ingredient declaration and claim class reviewed by another agent.</x:v>
      </x:c>
      <x:c r="C142" s="3" t="str">
        <x:v>Independent source check completed. See retained reviewer evidence and correction log.</x:v>
      </x:c>
    </x:row>
    <x:row r="143" ht="39" customHeight="1">
      <x:c r="A143" s="3" t="str">
        <x:v>B030 Dermalogica</x:v>
      </x:c>
      <x:c r="B143" s="3" t="str">
        <x:v>Price, selected size, currency, ingredient declaration and claim class reviewed by another agent.</x:v>
      </x:c>
      <x:c r="C143" s="3" t="str">
        <x:v>Independent source check completed. See retained reviewer evidence and correction log.</x:v>
      </x:c>
    </x:row>
    <x:row r="144" ht="39" customHeight="1">
      <x:c r="A144" s="3" t="str">
        <x:v>B027 Dermalogica</x:v>
      </x:c>
      <x:c r="B144" s="3" t="str">
        <x:v>Price, selected size, currency, ingredient declaration and claim class reviewed by another agent.</x:v>
      </x:c>
      <x:c r="C144" s="3" t="str">
        <x:v>Independent source check completed. See retained reviewer evidence and correction log.</x:v>
      </x:c>
    </x:row>
    <x:row r="145" ht="39" customHeight="1">
      <x:c r="A145" s="3" t="str">
        <x:v>B028 Dermalogica</x:v>
      </x:c>
      <x:c r="B145" s="3" t="str">
        <x:v>Price, selected size, currency, ingredient declaration and claim class reviewed by another agent.</x:v>
      </x:c>
      <x:c r="C145" s="3" t="str">
        <x:v>Independent source check completed. See retained reviewer evidence and correction log.</x:v>
      </x:c>
    </x:row>
    <x:row r="146" ht="39" customHeight="1">
      <x:c r="A146" s="3" t="str">
        <x:v>B017 Dieux</x:v>
      </x:c>
      <x:c r="B146" s="3" t="str">
        <x:v>Price, selected size, currency, ingredient declaration and claim class reviewed by another agent.</x:v>
      </x:c>
      <x:c r="C146" s="3" t="str">
        <x:v>Independent source check completed. See retained reviewer evidence and correction log.</x:v>
      </x:c>
    </x:row>
    <x:row r="147" ht="39" customHeight="1">
      <x:c r="A147" s="3" t="str">
        <x:v>B025 Dr Dennis Gross</x:v>
      </x:c>
      <x:c r="B147" s="3" t="str">
        <x:v>Price, selected size, currency, ingredient declaration and claim class reviewed by another agent.</x:v>
      </x:c>
      <x:c r="C147" s="3" t="str">
        <x:v>Independent source check completed. See retained reviewer evidence and correction log.</x:v>
      </x:c>
    </x:row>
    <x:row r="148" ht="39" customHeight="1">
      <x:c r="A148" s="3" t="str">
        <x:v>B009 Drunk Elephant</x:v>
      </x:c>
      <x:c r="B148" s="3" t="str">
        <x:v>Price, selected size, currency, ingredient declaration and claim class reviewed by another agent.</x:v>
      </x:c>
      <x:c r="C148" s="3" t="str">
        <x:v>Independent source check completed. See retained reviewer evidence and correction log.</x:v>
      </x:c>
    </x:row>
    <x:row r="149" ht="39" customHeight="1">
      <x:c r="A149" s="3" t="str">
        <x:v>P10 Geek &amp; Gorgeous</x:v>
      </x:c>
      <x:c r="B149" s="3" t="str">
        <x:v>Price, selected size, currency, ingredient declaration and claim class reviewed by another agent.</x:v>
      </x:c>
      <x:c r="C149" s="3" t="str">
        <x:v>Independent source check completed. See retained reviewer evidence and correction log.</x:v>
      </x:c>
    </x:row>
    <x:row r="150" ht="39" customHeight="1">
      <x:c r="A150" s="3" t="str">
        <x:v>P08 Good Molecules</x:v>
      </x:c>
      <x:c r="B150" s="3" t="str">
        <x:v>Price, selected size, currency, ingredient declaration and claim class reviewed by another agent.</x:v>
      </x:c>
      <x:c r="C150" s="3" t="str">
        <x:v>Independent source check completed. See retained reviewer evidence and correction log.</x:v>
      </x:c>
    </x:row>
    <x:row r="151" ht="39" customHeight="1">
      <x:c r="A151" s="3" t="str">
        <x:v>B053 HydroPeptide</x:v>
      </x:c>
      <x:c r="B151" s="3" t="str">
        <x:v>Price, selected size, currency, ingredient declaration and claim class reviewed by another agent.</x:v>
      </x:c>
      <x:c r="C151" s="3" t="str">
        <x:v>Independent source check completed. See retained reviewer evidence and correction log.</x:v>
      </x:c>
    </x:row>
    <x:row r="152" ht="39" customHeight="1">
      <x:c r="A152" s="3" t="str">
        <x:v>B031 HydroPeptide</x:v>
      </x:c>
      <x:c r="B152" s="3" t="str">
        <x:v>Price, selected size, currency, ingredient declaration and claim class reviewed by another agent.</x:v>
      </x:c>
      <x:c r="C152" s="3" t="str">
        <x:v>Independent source check completed. See retained reviewer evidence and correction log.</x:v>
      </x:c>
    </x:row>
    <x:row r="153" ht="39" customHeight="1">
      <x:c r="A153" s="3" t="str">
        <x:v>B043 IMAGE Skincare</x:v>
      </x:c>
      <x:c r="B153" s="3" t="str">
        <x:v>Price, selected size, currency, ingredient declaration and claim class reviewed by another agent.</x:v>
      </x:c>
      <x:c r="C153" s="3" t="str">
        <x:v>Independent source check completed. See retained reviewer evidence and correction log.</x:v>
      </x:c>
    </x:row>
    <x:row r="154" ht="39" customHeight="1">
      <x:c r="A154" s="3" t="str">
        <x:v>B041 IMAGE Skincare</x:v>
      </x:c>
      <x:c r="B154" s="3" t="str">
        <x:v>Price, selected size, currency, ingredient declaration and claim class reviewed by another agent.</x:v>
      </x:c>
      <x:c r="C154" s="3" t="str">
        <x:v>Independent source check completed. See retained reviewer evidence and correction log.</x:v>
      </x:c>
    </x:row>
    <x:row r="155" ht="39" customHeight="1">
      <x:c r="A155" s="3" t="str">
        <x:v>B047 IMAGE Skincare</x:v>
      </x:c>
      <x:c r="B155" s="3" t="str">
        <x:v>Price, selected size, currency, ingredient declaration and claim class reviewed by another agent.</x:v>
      </x:c>
      <x:c r="C155" s="3" t="str">
        <x:v>Independent source check completed. See retained reviewer evidence and correction log.</x:v>
      </x:c>
    </x:row>
    <x:row r="156" ht="39" customHeight="1">
      <x:c r="A156" s="3" t="str">
        <x:v>C019 Jumiso</x:v>
      </x:c>
      <x:c r="B156" s="3" t="str">
        <x:v>Price, selected size, currency, ingredient declaration and claim class reviewed by another agent.</x:v>
      </x:c>
      <x:c r="C156" s="3" t="str">
        <x:v>Independent source check completed. See retained reviewer evidence and correction log.</x:v>
      </x:c>
    </x:row>
    <x:row r="157" ht="39" customHeight="1">
      <x:c r="A157" s="3" t="str">
        <x:v>B022 Kate Somerville</x:v>
      </x:c>
      <x:c r="B157" s="3" t="str">
        <x:v>Price, selected size, currency, ingredient declaration and claim class reviewed by another agent.</x:v>
      </x:c>
      <x:c r="C157" s="3" t="str">
        <x:v>Independent source check completed. See retained reviewer evidence and correction log.</x:v>
      </x:c>
    </x:row>
    <x:row r="158" ht="39" customHeight="1">
      <x:c r="A158" s="3" t="str">
        <x:v>B024 Kate Somerville</x:v>
      </x:c>
      <x:c r="B158" s="3" t="str">
        <x:v>Price, selected size, currency, ingredient declaration and claim class reviewed by another agent.</x:v>
      </x:c>
      <x:c r="C158" s="3" t="str">
        <x:v>Independent source check completed. See retained reviewer evidence and correction log.</x:v>
      </x:c>
    </x:row>
    <x:row r="159" ht="39" customHeight="1">
      <x:c r="A159" s="3" t="str">
        <x:v>C016 Klairs</x:v>
      </x:c>
      <x:c r="B159" s="3" t="str">
        <x:v>Price, selected size, currency, ingredient declaration and claim class reviewed by another agent.</x:v>
      </x:c>
      <x:c r="C159" s="3" t="str">
        <x:v>Independent source check completed. See retained reviewer evidence and correction log.</x:v>
      </x:c>
    </x:row>
    <x:row r="160" ht="39" customHeight="1">
      <x:c r="A160" s="3" t="str">
        <x:v>C017 Laneige</x:v>
      </x:c>
      <x:c r="B160" s="3" t="str">
        <x:v>Price, selected size, currency, ingredient declaration and claim class reviewed by another agent.</x:v>
      </x:c>
      <x:c r="C160" s="3" t="str">
        <x:v>Independent source check completed. See retained reviewer evidence and correction log.</x:v>
      </x:c>
    </x:row>
    <x:row r="161" ht="39" customHeight="1">
      <x:c r="A161" s="3" t="str">
        <x:v>C027 Laneige</x:v>
      </x:c>
      <x:c r="B161" s="3" t="str">
        <x:v>Price, selected size, currency, ingredient declaration and claim class reviewed by another agent.</x:v>
      </x:c>
      <x:c r="C161" s="3" t="str">
        <x:v>Independent source check completed. See retained reviewer evidence and correction log.</x:v>
      </x:c>
    </x:row>
    <x:row r="162" ht="39" customHeight="1">
      <x:c r="A162" s="3" t="str">
        <x:v>B039 Le Mieux</x:v>
      </x:c>
      <x:c r="B162" s="3" t="str">
        <x:v>Price, selected size, currency, ingredient declaration and claim class reviewed by another agent.</x:v>
      </x:c>
      <x:c r="C162" s="3" t="str">
        <x:v>Independent source check completed. See retained reviewer evidence and correction log.</x:v>
      </x:c>
    </x:row>
    <x:row r="163" ht="39" customHeight="1">
      <x:c r="A163" s="3" t="str">
        <x:v>B055 Le Mieux</x:v>
      </x:c>
      <x:c r="B163" s="3" t="str">
        <x:v>Price, selected size, currency, ingredient declaration and claim class reviewed by another agent.</x:v>
      </x:c>
      <x:c r="C163" s="3" t="str">
        <x:v>Independent source check completed. See retained reviewer evidence and correction log.</x:v>
      </x:c>
    </x:row>
    <x:row r="164" ht="39" customHeight="1">
      <x:c r="A164" s="3" t="str">
        <x:v>B056 Le Mieux</x:v>
      </x:c>
      <x:c r="B164" s="3" t="str">
        <x:v>Price, selected size, currency, ingredient declaration and claim class reviewed by another agent.</x:v>
      </x:c>
      <x:c r="C164" s="3" t="str">
        <x:v>Independent source check completed. See retained reviewer evidence and correction log.</x:v>
      </x:c>
    </x:row>
    <x:row r="165" ht="39" customHeight="1">
      <x:c r="A165" s="3" t="str">
        <x:v>B038 Le Mieux</x:v>
      </x:c>
      <x:c r="B165" s="3" t="str">
        <x:v>Price, selected size, currency, ingredient declaration and claim class reviewed by another agent.</x:v>
      </x:c>
      <x:c r="C165" s="3" t="str">
        <x:v>Independent source check completed. See retained reviewer evidence and correction log.</x:v>
      </x:c>
    </x:row>
    <x:row r="166" ht="39" customHeight="1">
      <x:c r="A166" s="3" t="str">
        <x:v>A007 Mad Hippie</x:v>
      </x:c>
      <x:c r="B166" s="3" t="str">
        <x:v>Price, selected size, currency, ingredient declaration and claim class reviewed by another agent.</x:v>
      </x:c>
      <x:c r="C166" s="3" t="str">
        <x:v>Independent source check completed. See retained reviewer evidence and correction log.</x:v>
      </x:c>
    </x:row>
    <x:row r="167" ht="39" customHeight="1">
      <x:c r="A167" s="3" t="str">
        <x:v>P11 Maelove</x:v>
      </x:c>
      <x:c r="B167" s="3" t="str">
        <x:v>Price, selected size, currency, ingredient declaration and claim class reviewed by another agent.</x:v>
      </x:c>
      <x:c r="C167" s="3" t="str">
        <x:v>Independent source check completed. See retained reviewer evidence and correction log.</x:v>
      </x:c>
    </x:row>
    <x:row r="168" ht="39" customHeight="1">
      <x:c r="A168" s="3" t="str">
        <x:v>C002 Mary&amp;May</x:v>
      </x:c>
      <x:c r="B168" s="3" t="str">
        <x:v>Price, selected size, currency, ingredient declaration and claim class reviewed by another agent.</x:v>
      </x:c>
      <x:c r="C168" s="3" t="str">
        <x:v>Independent source check completed. See retained reviewer evidence and correction log.</x:v>
      </x:c>
    </x:row>
    <x:row r="169" ht="39" customHeight="1">
      <x:c r="A169" s="3" t="str">
        <x:v>C060 Medi-Peel</x:v>
      </x:c>
      <x:c r="B169" s="3" t="str">
        <x:v>Price, selected size, currency, ingredient declaration and claim class reviewed by another agent.</x:v>
      </x:c>
      <x:c r="C169" s="3" t="str">
        <x:v>Independent source check completed. See retained reviewer evidence and correction log.</x:v>
      </x:c>
    </x:row>
    <x:row r="170" ht="39" customHeight="1">
      <x:c r="A170" s="3" t="str">
        <x:v>C059 Medi-Peel</x:v>
      </x:c>
      <x:c r="B170" s="3" t="str">
        <x:v>Price, selected size, currency, ingredient declaration and claim class reviewed by another agent.</x:v>
      </x:c>
      <x:c r="C170" s="3" t="str">
        <x:v>Independent source check completed. See retained reviewer evidence and correction log.</x:v>
      </x:c>
    </x:row>
    <x:row r="171" ht="39" customHeight="1">
      <x:c r="A171" s="3" t="str">
        <x:v>C057 Medi-Peel</x:v>
      </x:c>
      <x:c r="B171" s="3" t="str">
        <x:v>Price, selected size, currency, ingredient declaration and claim class reviewed by another agent.</x:v>
      </x:c>
      <x:c r="C171" s="3" t="str">
        <x:v>Independent source check completed. See retained reviewer evidence and correction log.</x:v>
      </x:c>
    </x:row>
    <x:row r="172" ht="39" customHeight="1">
      <x:c r="A172" s="3" t="str">
        <x:v>C007 Medicube</x:v>
      </x:c>
      <x:c r="B172" s="3" t="str">
        <x:v>Price, selected size, currency, ingredient declaration and claim class reviewed by another agent.</x:v>
      </x:c>
      <x:c r="C172" s="3" t="str">
        <x:v>Independent source check completed. See retained reviewer evidence and correction log.</x:v>
      </x:c>
    </x:row>
    <x:row r="173" ht="39" customHeight="1">
      <x:c r="A173" s="3" t="str">
        <x:v>C043 Medicube</x:v>
      </x:c>
      <x:c r="B173" s="3" t="str">
        <x:v>Price, selected size, currency, ingredient declaration and claim class reviewed by another agent.</x:v>
      </x:c>
      <x:c r="C173" s="3" t="str">
        <x:v>Independent source check completed. See retained reviewer evidence and correction log.</x:v>
      </x:c>
    </x:row>
    <x:row r="174" ht="39" customHeight="1">
      <x:c r="A174" s="3" t="str">
        <x:v>C005 Medicube</x:v>
      </x:c>
      <x:c r="B174" s="3" t="str">
        <x:v>Price, selected size, currency, ingredient declaration and claim class reviewed by another agent.</x:v>
      </x:c>
      <x:c r="C174" s="3" t="str">
        <x:v>Independent source check completed. See retained reviewer evidence and correction log.</x:v>
      </x:c>
    </x:row>
    <x:row r="175" ht="39" customHeight="1">
      <x:c r="A175" s="3" t="str">
        <x:v>C009 Medicube</x:v>
      </x:c>
      <x:c r="B175" s="3" t="str">
        <x:v>Price, selected size, currency, ingredient declaration and claim class reviewed by another agent.</x:v>
      </x:c>
      <x:c r="C175" s="3" t="str">
        <x:v>Independent source check completed. See retained reviewer evidence and correction log.</x:v>
      </x:c>
    </x:row>
    <x:row r="176" ht="39" customHeight="1">
      <x:c r="A176" s="3" t="str">
        <x:v>C008 Medicube</x:v>
      </x:c>
      <x:c r="B176" s="3" t="str">
        <x:v>Price, selected size, currency, ingredient declaration and claim class reviewed by another agent.</x:v>
      </x:c>
      <x:c r="C176" s="3" t="str">
        <x:v>Independent source check completed. See retained reviewer evidence and correction log.</x:v>
      </x:c>
    </x:row>
    <x:row r="177" ht="39" customHeight="1">
      <x:c r="A177" s="3" t="str">
        <x:v>B001 Medik8</x:v>
      </x:c>
      <x:c r="B177" s="3" t="str">
        <x:v>Price, selected size, currency, ingredient declaration and claim class reviewed by another agent.</x:v>
      </x:c>
      <x:c r="C177" s="3" t="str">
        <x:v>Independent source check completed. See retained reviewer evidence and correction log.</x:v>
      </x:c>
    </x:row>
    <x:row r="178" ht="39" customHeight="1">
      <x:c r="A178" s="3" t="str">
        <x:v>P05 Medik8</x:v>
      </x:c>
      <x:c r="B178" s="3" t="str">
        <x:v>Price, selected size, currency, ingredient declaration and claim class reviewed by another agent.</x:v>
      </x:c>
      <x:c r="C178" s="3" t="str">
        <x:v>Independent source check completed. See retained reviewer evidence and correction log.</x:v>
      </x:c>
    </x:row>
    <x:row r="179" ht="39" customHeight="1">
      <x:c r="A179" s="3" t="str">
        <x:v>B002 Medik8</x:v>
      </x:c>
      <x:c r="B179" s="3" t="str">
        <x:v>Price, selected size, currency, ingredient declaration and claim class reviewed by another agent.</x:v>
      </x:c>
      <x:c r="C179" s="3" t="str">
        <x:v>Independent source check completed. See retained reviewer evidence and correction log.</x:v>
      </x:c>
    </x:row>
    <x:row r="180" ht="39" customHeight="1">
      <x:c r="A180" s="3" t="str">
        <x:v>C004 Mizon</x:v>
      </x:c>
      <x:c r="B180" s="3" t="str">
        <x:v>Price, selected size, currency, ingredient declaration and claim class reviewed by another agent.</x:v>
      </x:c>
      <x:c r="C180" s="3" t="str">
        <x:v>Independent source check completed. See retained reviewer evidence and correction log.</x:v>
      </x:c>
    </x:row>
    <x:row r="181" ht="39" customHeight="1">
      <x:c r="A181" s="3" t="str">
        <x:v>C031 Mizon</x:v>
      </x:c>
      <x:c r="B181" s="3" t="str">
        <x:v>Price, selected size, currency, ingredient declaration and claim class reviewed by another agent.</x:v>
      </x:c>
      <x:c r="C181" s="3" t="str">
        <x:v>Independent source check completed. See retained reviewer evidence and correction log.</x:v>
      </x:c>
    </x:row>
    <x:row r="182" ht="39" customHeight="1">
      <x:c r="A182" s="3" t="str">
        <x:v>C036 Mizon</x:v>
      </x:c>
      <x:c r="B182" s="3" t="str">
        <x:v>Price, selected size, currency, ingredient declaration and claim class reviewed by another agent.</x:v>
      </x:c>
      <x:c r="C182" s="3" t="str">
        <x:v>Independent source check completed. See retained reviewer evidence and correction log.</x:v>
      </x:c>
    </x:row>
    <x:row r="183" ht="39" customHeight="1">
      <x:c r="A183" s="3" t="str">
        <x:v>A002 Naturium</x:v>
      </x:c>
      <x:c r="B183" s="3" t="str">
        <x:v>Price, selected size, currency, ingredient declaration and claim class reviewed by another agent.</x:v>
      </x:c>
      <x:c r="C183" s="3" t="str">
        <x:v>Independent source check completed. See retained reviewer evidence and correction log.</x:v>
      </x:c>
    </x:row>
    <x:row r="184" ht="39" customHeight="1">
      <x:c r="A184" s="3" t="str">
        <x:v>P07 Naturium</x:v>
      </x:c>
      <x:c r="B184" s="3" t="str">
        <x:v>Price, selected size, currency, ingredient declaration and claim class reviewed by another agent.</x:v>
      </x:c>
      <x:c r="C184" s="3" t="str">
        <x:v>Independent source check completed. See retained reviewer evidence and correction log.</x:v>
      </x:c>
    </x:row>
    <x:row r="185" ht="39" customHeight="1">
      <x:c r="A185" s="3" t="str">
        <x:v>C030 Neogen</x:v>
      </x:c>
      <x:c r="B185" s="3" t="str">
        <x:v>Price, selected size, currency, ingredient declaration and claim class reviewed by another agent.</x:v>
      </x:c>
      <x:c r="C185" s="3" t="str">
        <x:v>Independent source check completed. See retained reviewer evidence and correction log.</x:v>
      </x:c>
    </x:row>
    <x:row r="186" ht="39" customHeight="1">
      <x:c r="A186" s="3" t="str">
        <x:v>C029 Neogen</x:v>
      </x:c>
      <x:c r="B186" s="3" t="str">
        <x:v>Price, selected size, currency, ingredient declaration and claim class reviewed by another agent.</x:v>
      </x:c>
      <x:c r="C186" s="3" t="str">
        <x:v>Independent source check completed. See retained reviewer evidence and correction log.</x:v>
      </x:c>
    </x:row>
    <x:row r="187" ht="39" customHeight="1">
      <x:c r="A187" s="3" t="str">
        <x:v>P02 NIOD</x:v>
      </x:c>
      <x:c r="B187" s="3" t="str">
        <x:v>Price, selected size, currency, ingredient declaration and claim class reviewed by another agent.</x:v>
      </x:c>
      <x:c r="C187" s="3" t="str">
        <x:v>Independent source check completed. See retained reviewer evidence and correction log.</x:v>
      </x:c>
    </x:row>
    <x:row r="188" ht="39" customHeight="1">
      <x:c r="A188" s="3" t="str">
        <x:v>A055 NIOD</x:v>
      </x:c>
      <x:c r="B188" s="3" t="str">
        <x:v>Price, selected size, currency, ingredient declaration and claim class reviewed by another agent.</x:v>
      </x:c>
      <x:c r="C188" s="3" t="str">
        <x:v>Independent source check completed. See retained reviewer evidence and correction log.</x:v>
      </x:c>
    </x:row>
    <x:row r="189" ht="39" customHeight="1">
      <x:c r="A189" s="3" t="str">
        <x:v>A056 NIOD</x:v>
      </x:c>
      <x:c r="B189" s="3" t="str">
        <x:v>Price, selected size, currency, ingredient declaration and claim class reviewed by another agent.</x:v>
      </x:c>
      <x:c r="C189" s="3" t="str">
        <x:v>Independent source check completed. See retained reviewer evidence and correction log.</x:v>
      </x:c>
    </x:row>
    <x:row r="190" ht="39" customHeight="1">
      <x:c r="A190" s="3" t="str">
        <x:v>C013 Numbuzin</x:v>
      </x:c>
      <x:c r="B190" s="3" t="str">
        <x:v>Price, selected size, currency, ingredient declaration and claim class reviewed by another agent.</x:v>
      </x:c>
      <x:c r="C190" s="3" t="str">
        <x:v>Independent source check completed. See retained reviewer evidence and correction log.</x:v>
      </x:c>
    </x:row>
    <x:row r="191" ht="39" customHeight="1">
      <x:c r="A191" s="3" t="str">
        <x:v>C012 Numbuzin</x:v>
      </x:c>
      <x:c r="B191" s="3" t="str">
        <x:v>Price, selected size, currency, ingredient declaration and claim class reviewed by another agent.</x:v>
      </x:c>
      <x:c r="C191" s="3" t="str">
        <x:v>Independent source check completed. See retained reviewer evidence and correction log.</x:v>
      </x:c>
    </x:row>
    <x:row r="192" ht="39" customHeight="1">
      <x:c r="A192" s="3" t="str">
        <x:v>C014 Numbuzin</x:v>
      </x:c>
      <x:c r="B192" s="3" t="str">
        <x:v>Price, selected size, currency, ingredient declaration and claim class reviewed by another agent.</x:v>
      </x:c>
      <x:c r="C192" s="3" t="str">
        <x:v>Independent source check completed. See retained reviewer evidence and correction log.</x:v>
      </x:c>
    </x:row>
    <x:row r="193" ht="39" customHeight="1">
      <x:c r="A193" s="3" t="str">
        <x:v>C011 Numbuzin</x:v>
      </x:c>
      <x:c r="B193" s="3" t="str">
        <x:v>Price, selected size, currency, ingredient declaration and claim class reviewed by another agent.</x:v>
      </x:c>
      <x:c r="C193" s="3" t="str">
        <x:v>Independent source check completed. See retained reviewer evidence and correction log.</x:v>
      </x:c>
    </x:row>
    <x:row r="194" ht="39" customHeight="1">
      <x:c r="A194" s="3" t="str">
        <x:v>A017 Pacifica</x:v>
      </x:c>
      <x:c r="B194" s="3" t="str">
        <x:v>Price, selected size, currency, ingredient declaration and claim class reviewed by another agent.</x:v>
      </x:c>
      <x:c r="C194" s="3" t="str">
        <x:v>Independent source check completed. See retained reviewer evidence and correction log.</x:v>
      </x:c>
    </x:row>
    <x:row r="195" ht="39" customHeight="1">
      <x:c r="A195" s="3" t="str">
        <x:v>A020 Pacifica</x:v>
      </x:c>
      <x:c r="B195" s="3" t="str">
        <x:v>Price, selected size, currency, ingredient declaration and claim class reviewed by another agent.</x:v>
      </x:c>
      <x:c r="C195" s="3" t="str">
        <x:v>Independent source check completed. See retained reviewer evidence and correction log.</x:v>
      </x:c>
    </x:row>
    <x:row r="196" ht="39" customHeight="1">
      <x:c r="A196" s="3" t="str">
        <x:v>P06 Paula's Choice</x:v>
      </x:c>
      <x:c r="B196" s="3" t="str">
        <x:v>Price, selected size, currency, ingredient declaration and claim class reviewed by another agent.</x:v>
      </x:c>
      <x:c r="C196" s="3" t="str">
        <x:v>Independent source check completed. See retained reviewer evidence and correction log.</x:v>
      </x:c>
    </x:row>
    <x:row r="197" ht="39" customHeight="1">
      <x:c r="A197" s="3" t="str">
        <x:v>P04 Peach &amp; Lily</x:v>
      </x:c>
      <x:c r="B197" s="3" t="str">
        <x:v>Price, selected size, currency, ingredient declaration and claim class reviewed by another agent.</x:v>
      </x:c>
      <x:c r="C197" s="3" t="str">
        <x:v>Independent source check completed. See retained reviewer evidence and correction log.</x:v>
      </x:c>
    </x:row>
    <x:row r="198" ht="39" customHeight="1">
      <x:c r="A198" s="3" t="str">
        <x:v>A033 Peach &amp; Lily</x:v>
      </x:c>
      <x:c r="B198" s="3" t="str">
        <x:v>Price, selected size, currency, ingredient declaration and claim class reviewed by another agent.</x:v>
      </x:c>
      <x:c r="C198" s="3" t="str">
        <x:v>Independent source check completed. See retained reviewer evidence and correction log.</x:v>
      </x:c>
    </x:row>
    <x:row r="199" ht="39" customHeight="1">
      <x:c r="A199" s="3" t="str">
        <x:v>A032 Peach &amp; Lily</x:v>
      </x:c>
      <x:c r="B199" s="3" t="str">
        <x:v>Price, selected size, currency, ingredient declaration and claim class reviewed by another agent.</x:v>
      </x:c>
      <x:c r="C199" s="3" t="str">
        <x:v>Independent source check completed. See retained reviewer evidence and correction log.</x:v>
      </x:c>
    </x:row>
    <x:row r="200" ht="39" customHeight="1">
      <x:c r="A200" s="3" t="str">
        <x:v>A035 Peach &amp; Lily</x:v>
      </x:c>
      <x:c r="B200" s="3" t="str">
        <x:v>Price, selected size, currency, ingredient declaration and claim class reviewed by another agent.</x:v>
      </x:c>
      <x:c r="C200" s="3" t="str">
        <x:v>Independent source check completed. See retained reviewer evidence and correction log.</x:v>
      </x:c>
    </x:row>
    <x:row r="201" ht="39" customHeight="1">
      <x:c r="A201" s="3" t="str">
        <x:v>B013 Peter Thomas Roth</x:v>
      </x:c>
      <x:c r="B201" s="3" t="str">
        <x:v>Price, selected size, currency, ingredient declaration and claim class reviewed by another agent.</x:v>
      </x:c>
      <x:c r="C201" s="3" t="str">
        <x:v>Independent source check completed. See retained reviewer evidence and correction log.</x:v>
      </x:c>
    </x:row>
    <x:row r="202" ht="39" customHeight="1">
      <x:c r="A202" s="3" t="str">
        <x:v>C041 Pyunkang Yul</x:v>
      </x:c>
      <x:c r="B202" s="3" t="str">
        <x:v>Price, selected size, currency, ingredient declaration and claim class reviewed by another agent.</x:v>
      </x:c>
      <x:c r="C202" s="3" t="str">
        <x:v>Independent source check completed. See retained reviewer evidence and correction log.</x:v>
      </x:c>
    </x:row>
    <x:row r="203" ht="39" customHeight="1">
      <x:c r="A203" s="3" t="str">
        <x:v>B060 Revision Skincare</x:v>
      </x:c>
      <x:c r="B203" s="3" t="str">
        <x:v>Price, selected size, currency, ingredient declaration and claim class reviewed by another agent.</x:v>
      </x:c>
      <x:c r="C203" s="3" t="str">
        <x:v>Independent source check completed. See retained reviewer evidence and correction log.</x:v>
      </x:c>
    </x:row>
    <x:row r="204" ht="39" customHeight="1">
      <x:c r="A204" s="3" t="str">
        <x:v>B018 Rhode</x:v>
      </x:c>
      <x:c r="B204" s="3" t="str">
        <x:v>Price, selected size, currency, ingredient declaration and claim class reviewed by another agent.</x:v>
      </x:c>
      <x:c r="C204" s="3" t="str">
        <x:v>Independent source check completed. See retained reviewer evidence and correction log.</x:v>
      </x:c>
    </x:row>
    <x:row r="205" ht="39" customHeight="1">
      <x:c r="A205" s="3" t="str">
        <x:v>B011 Skinfix</x:v>
      </x:c>
      <x:c r="B205" s="3" t="str">
        <x:v>Price, selected size, currency, ingredient declaration and claim class reviewed by another agent.</x:v>
      </x:c>
      <x:c r="C205" s="3" t="str">
        <x:v>Independent source check completed. See retained reviewer evidence and correction log.</x:v>
      </x:c>
    </x:row>
    <x:row r="206" ht="39" customHeight="1">
      <x:c r="A206" s="3" t="str">
        <x:v>C022 Sulwhasoo</x:v>
      </x:c>
      <x:c r="B206" s="3" t="str">
        <x:v>Price, selected size, currency, ingredient declaration and claim class reviewed by another agent.</x:v>
      </x:c>
      <x:c r="C206" s="3" t="str">
        <x:v>Independent source check completed. See retained reviewer evidence and correction log.</x:v>
      </x:c>
    </x:row>
    <x:row r="207" ht="39" customHeight="1">
      <x:c r="A207" s="3" t="str">
        <x:v>C046 Sur.Medic</x:v>
      </x:c>
      <x:c r="B207" s="3" t="str">
        <x:v>Price, selected size, currency, ingredient declaration and claim class reviewed by another agent.</x:v>
      </x:c>
      <x:c r="C207" s="3" t="str">
        <x:v>Independent source check completed. See retained reviewer evidence and correction log.</x:v>
      </x:c>
    </x:row>
    <x:row r="208" ht="39" customHeight="1">
      <x:c r="A208" s="3" t="str">
        <x:v>A029 The INKEY List</x:v>
      </x:c>
      <x:c r="B208" s="3" t="str">
        <x:v>Price, selected size, currency, ingredient declaration and claim class reviewed by another agent.</x:v>
      </x:c>
      <x:c r="C208" s="3" t="str">
        <x:v>Independent source check completed. See retained reviewer evidence and correction log.</x:v>
      </x:c>
    </x:row>
    <x:row r="209" ht="39" customHeight="1">
      <x:c r="A209" s="3" t="str">
        <x:v>A030 The INKEY List</x:v>
      </x:c>
      <x:c r="B209" s="3" t="str">
        <x:v>Price, selected size, currency, ingredient declaration and claim class reviewed by another agent.</x:v>
      </x:c>
      <x:c r="C209" s="3" t="str">
        <x:v>Independent source check completed. See retained reviewer evidence and correction log.</x:v>
      </x:c>
    </x:row>
    <x:row r="210" ht="39" customHeight="1">
      <x:c r="A210" s="3" t="str">
        <x:v>A052 The Ordinary</x:v>
      </x:c>
      <x:c r="B210" s="3" t="str">
        <x:v>Price, selected size, currency, ingredient declaration and claim class reviewed by another agent.</x:v>
      </x:c>
      <x:c r="C210" s="3" t="str">
        <x:v>Independent source check completed. See retained reviewer evidence and correction log.</x:v>
      </x:c>
    </x:row>
    <x:row r="211" ht="39" customHeight="1">
      <x:c r="A211" s="3" t="str">
        <x:v>A054 The Ordinary</x:v>
      </x:c>
      <x:c r="B211" s="3" t="str">
        <x:v>Price, selected size, currency, ingredient declaration and claim class reviewed by another agent.</x:v>
      </x:c>
      <x:c r="C211" s="3" t="str">
        <x:v>Independent source check completed. See retained reviewer evidence and correction log.</x:v>
      </x:c>
    </x:row>
    <x:row r="212" ht="39" customHeight="1">
      <x:c r="A212" s="3" t="str">
        <x:v>A051 The Ordinary</x:v>
      </x:c>
      <x:c r="B212" s="3" t="str">
        <x:v>Price, selected size, currency, ingredient declaration and claim class reviewed by another agent.</x:v>
      </x:c>
      <x:c r="C212" s="3" t="str">
        <x:v>Independent source check completed. See retained reviewer evidence and correction log.</x:v>
      </x:c>
    </x:row>
    <x:row r="213" ht="39" customHeight="1">
      <x:c r="A213" s="3" t="str">
        <x:v>P01 The Ordinary</x:v>
      </x:c>
      <x:c r="B213" s="3" t="str">
        <x:v>Price, selected size, currency, ingredient declaration and claim class reviewed by another agent.</x:v>
      </x:c>
      <x:c r="C213" s="3" t="str">
        <x:v>Independent source check completed. See retained reviewer evidence and correction log.</x:v>
      </x:c>
    </x:row>
    <x:row r="214" ht="39" customHeight="1">
      <x:c r="A214" s="3" t="str">
        <x:v>A053 The Ordinary</x:v>
      </x:c>
      <x:c r="B214" s="3" t="str">
        <x:v>Price, selected size, currency, ingredient declaration and claim class reviewed by another agent.</x:v>
      </x:c>
      <x:c r="C214" s="3" t="str">
        <x:v>Independent source check completed. See retained reviewer evidence and correction log.</x:v>
      </x:c>
    </x:row>
    <x:row r="215" ht="39" customHeight="1">
      <x:c r="A215" s="3" t="str">
        <x:v>A010 Timeless Skin Care</x:v>
      </x:c>
      <x:c r="B215" s="3" t="str">
        <x:v>Price, selected size, currency, ingredient declaration and claim class reviewed by another agent.</x:v>
      </x:c>
      <x:c r="C215" s="3" t="str">
        <x:v>Independent source check completed. See retained reviewer evidence and correction log.</x:v>
      </x:c>
    </x:row>
    <x:row r="216" ht="39" customHeight="1">
      <x:c r="A216" s="3" t="str">
        <x:v>A027 Timeless Skin Care</x:v>
      </x:c>
      <x:c r="B216" s="3" t="str">
        <x:v>Price, selected size, currency, ingredient declaration and claim class reviewed by another agent.</x:v>
      </x:c>
      <x:c r="C216" s="3" t="str">
        <x:v>Independent source check completed. See retained reviewer evidence and correction log.</x:v>
      </x:c>
    </x:row>
    <x:row r="217" ht="39" customHeight="1">
      <x:c r="A217" s="3" t="str">
        <x:v>A026 Timeless Skin Care</x:v>
      </x:c>
      <x:c r="B217" s="3" t="str">
        <x:v>Price, selected size, currency, ingredient declaration and claim class reviewed by another agent.</x:v>
      </x:c>
      <x:c r="C217" s="3" t="str">
        <x:v>Independent source check completed. See retained reviewer evidence and correction log.</x:v>
      </x:c>
    </x:row>
    <x:row r="218" ht="39" customHeight="1">
      <x:c r="A218" s="3" t="str">
        <x:v>P12 Timeless Skin Care</x:v>
      </x:c>
      <x:c r="B218" s="3" t="str">
        <x:v>Price, selected size, currency, ingredient declaration and claim class reviewed by another agent.</x:v>
      </x:c>
      <x:c r="C218" s="3" t="str">
        <x:v>Independent source check completed. See retained reviewer evidence and correction log.</x:v>
      </x:c>
    </x:row>
    <x:row r="219" ht="39" customHeight="1">
      <x:c r="A219" s="3" t="str">
        <x:v>A015 TruSkin</x:v>
      </x:c>
      <x:c r="B219" s="3" t="str">
        <x:v>Price, selected size, currency, ingredient declaration and claim class reviewed by another agent.</x:v>
      </x:c>
      <x:c r="C219" s="3" t="str">
        <x:v>Independent source check completed. See retained reviewer evidence and correction log.</x:v>
      </x:c>
    </x:row>
    <x:row r="220" ht="39" customHeight="1">
      <x:c r="A220" s="3" t="str">
        <x:v>C055 Wellage</x:v>
      </x:c>
      <x:c r="B220" s="3" t="str">
        <x:v>Price, selected size, currency, ingredient declaration and claim class reviewed by another agent.</x:v>
      </x:c>
      <x:c r="C220" s="3" t="str">
        <x:v>Independent source check completed. See retained reviewer evidence and correction log.</x:v>
      </x:c>
    </x:row>
    <x:row r="221" ht="39" customHeight="1">
      <x:c r="A221" s="3" t="str">
        <x:v>A045 Olay</x:v>
      </x:c>
      <x:c r="B221" s="3" t="str">
        <x:v>Price, selected size, currency, ingredient declaration and claim class reviewed by another agent.</x:v>
      </x:c>
      <x:c r="C221" s="3" t="str">
        <x:v>Independent source check completed. See retained reviewer evidence and correction log.</x:v>
      </x:c>
    </x:row>
    <x:row r="222" ht="39" customHeight="1">
      <x:c r="A222" s="3" t="str">
        <x:v>A042 StriVectin</x:v>
      </x:c>
      <x:c r="B222" s="3" t="str">
        <x:v>Price, selected size, currency, ingredient declaration and claim class reviewed by another agent.</x:v>
      </x:c>
      <x:c r="C222" s="3" t="str">
        <x:v>Independent source check completed. See retained reviewer evidence and correction log.</x:v>
      </x:c>
    </x:row>
    <x:row r="223" ht="39" customHeight="1">
      <x:c r="A223" s="3" t="str">
        <x:v>A043 StriVectin</x:v>
      </x:c>
      <x:c r="B223" s="3" t="str">
        <x:v>Price, selected size, currency, ingredient declaration and claim class reviewed by another agent.</x:v>
      </x:c>
      <x:c r="C223" s="3" t="str">
        <x:v>Independent source check completed. See retained reviewer evidence and correction log.</x:v>
      </x:c>
    </x:row>
  </x:sheetData>
  <x:pageMargins left="0.7" right="0.7" top="0.75" bottom="0.75" header="0.3" footer="0.3"/>
</x:worksheet>
</file>